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na.minzicu\Desktop\biled baicoi\"/>
    </mc:Choice>
  </mc:AlternateContent>
  <bookViews>
    <workbookView xWindow="240" yWindow="60" windowWidth="20115" windowHeight="8010" activeTab="2"/>
  </bookViews>
  <sheets>
    <sheet name="Baicoi PSI" sheetId="3" r:id="rId1"/>
    <sheet name="Baicoi Pompe" sheetId="4" r:id="rId2"/>
    <sheet name="Biled Remiza" sheetId="5" r:id="rId3"/>
  </sheets>
  <definedNames>
    <definedName name="_xlnm.Print_Area" localSheetId="2">'Biled Remiza'!$A$1:$I$66</definedName>
  </definedNames>
  <calcPr calcId="162913"/>
</workbook>
</file>

<file path=xl/calcChain.xml><?xml version="1.0" encoding="utf-8"?>
<calcChain xmlns="http://schemas.openxmlformats.org/spreadsheetml/2006/main">
  <c r="G28" i="5" l="1"/>
  <c r="I27" i="5"/>
  <c r="B27" i="5"/>
  <c r="I64" i="5"/>
  <c r="B52" i="5"/>
  <c r="B54" i="5"/>
  <c r="B56" i="5"/>
  <c r="B62" i="5"/>
  <c r="B64" i="5"/>
  <c r="B50" i="5"/>
  <c r="B44" i="5"/>
  <c r="B46" i="5"/>
  <c r="B48" i="5"/>
  <c r="B38" i="5"/>
  <c r="B40" i="5"/>
  <c r="B42" i="5"/>
  <c r="B34" i="5"/>
  <c r="B32" i="5"/>
  <c r="B19" i="5"/>
  <c r="B21" i="5"/>
  <c r="B23" i="5"/>
  <c r="B25" i="5"/>
  <c r="B29" i="5"/>
  <c r="B17" i="5"/>
  <c r="G14" i="5"/>
  <c r="I13" i="5" s="1"/>
  <c r="I15" i="5" s="1"/>
  <c r="B15" i="5"/>
  <c r="B13" i="5"/>
  <c r="B11" i="5"/>
  <c r="B9" i="5"/>
  <c r="I15" i="4"/>
  <c r="I17" i="4" s="1"/>
  <c r="I19" i="4" s="1"/>
  <c r="E18" i="3"/>
  <c r="G28" i="3"/>
  <c r="I27" i="3"/>
  <c r="E43" i="5" l="1"/>
  <c r="C35" i="5"/>
  <c r="E43" i="4"/>
  <c r="E18" i="5"/>
  <c r="I56" i="5"/>
  <c r="D55" i="5"/>
  <c r="I54" i="5" s="1"/>
  <c r="I52" i="5"/>
  <c r="I51" i="5"/>
  <c r="I50" i="5" s="1"/>
  <c r="I48" i="5"/>
  <c r="H47" i="5"/>
  <c r="I46" i="5"/>
  <c r="I35" i="5"/>
  <c r="I34" i="5"/>
  <c r="C37" i="5" s="1"/>
  <c r="G37" i="5" s="1"/>
  <c r="I36" i="5" s="1"/>
  <c r="G30" i="5"/>
  <c r="E31" i="5" s="1"/>
  <c r="G31" i="5" s="1"/>
  <c r="G22" i="5"/>
  <c r="C43" i="5" s="1"/>
  <c r="I21" i="5"/>
  <c r="H10" i="5"/>
  <c r="I9" i="5"/>
  <c r="B12" i="5" s="1"/>
  <c r="H12" i="5" s="1"/>
  <c r="I11" i="5" s="1"/>
  <c r="C18" i="5" s="1"/>
  <c r="C65" i="3"/>
  <c r="G65" i="3" s="1"/>
  <c r="I64" i="3" s="1"/>
  <c r="C65" i="4"/>
  <c r="G65" i="4" s="1"/>
  <c r="I64" i="4" s="1"/>
  <c r="G63" i="4"/>
  <c r="I62" i="4" s="1"/>
  <c r="I56" i="4"/>
  <c r="D55" i="4"/>
  <c r="I54" i="4"/>
  <c r="I52" i="4"/>
  <c r="I51" i="4"/>
  <c r="I50" i="4" s="1"/>
  <c r="I48" i="4"/>
  <c r="H47" i="4"/>
  <c r="I46" i="4"/>
  <c r="I35" i="4"/>
  <c r="G30" i="4"/>
  <c r="E31" i="4" s="1"/>
  <c r="G31" i="4" s="1"/>
  <c r="I29" i="4"/>
  <c r="G22" i="4"/>
  <c r="C24" i="4" s="1"/>
  <c r="G24" i="4" s="1"/>
  <c r="I23" i="4" s="1"/>
  <c r="G26" i="4" s="1"/>
  <c r="I21" i="4"/>
  <c r="H10" i="4"/>
  <c r="I9" i="4"/>
  <c r="B12" i="4" s="1"/>
  <c r="H12" i="4" s="1"/>
  <c r="I11" i="4" s="1"/>
  <c r="G63" i="3"/>
  <c r="I62" i="3" s="1"/>
  <c r="I48" i="3"/>
  <c r="I52" i="3"/>
  <c r="I56" i="3"/>
  <c r="D55" i="3"/>
  <c r="I54" i="3" s="1"/>
  <c r="I51" i="3"/>
  <c r="I50" i="3" s="1"/>
  <c r="H47" i="3"/>
  <c r="I46" i="3"/>
  <c r="I35" i="3"/>
  <c r="C41" i="3" s="1"/>
  <c r="H41" i="3" s="1"/>
  <c r="G30" i="3"/>
  <c r="E31" i="3" s="1"/>
  <c r="C39" i="5" l="1"/>
  <c r="H39" i="5" s="1"/>
  <c r="C41" i="5"/>
  <c r="H41" i="5" s="1"/>
  <c r="C24" i="5"/>
  <c r="G24" i="5" s="1"/>
  <c r="I23" i="5" s="1"/>
  <c r="G26" i="5" s="1"/>
  <c r="I25" i="5" s="1"/>
  <c r="I34" i="4"/>
  <c r="C37" i="4" s="1"/>
  <c r="G37" i="4" s="1"/>
  <c r="I36" i="4" s="1"/>
  <c r="C41" i="4"/>
  <c r="H41" i="4" s="1"/>
  <c r="I25" i="4"/>
  <c r="G28" i="4" s="1"/>
  <c r="I27" i="4"/>
  <c r="C43" i="4"/>
  <c r="G43" i="4" s="1"/>
  <c r="I42" i="4" s="1"/>
  <c r="E43" i="3"/>
  <c r="F33" i="5"/>
  <c r="G43" i="5"/>
  <c r="I42" i="5" s="1"/>
  <c r="I29" i="5"/>
  <c r="G18" i="5"/>
  <c r="I17" i="5" s="1"/>
  <c r="I19" i="5" s="1"/>
  <c r="I33" i="5"/>
  <c r="I32" i="5" s="1"/>
  <c r="F33" i="4"/>
  <c r="I33" i="4" s="1"/>
  <c r="I32" i="4" s="1"/>
  <c r="C39" i="4"/>
  <c r="H39" i="4" s="1"/>
  <c r="I29" i="3"/>
  <c r="G31" i="3"/>
  <c r="I38" i="5" l="1"/>
  <c r="I40" i="5"/>
  <c r="I38" i="4"/>
  <c r="I40" i="4"/>
  <c r="G22" i="3"/>
  <c r="H10" i="3"/>
  <c r="I9" i="3" s="1"/>
  <c r="B12" i="3" s="1"/>
  <c r="I21" i="3" l="1"/>
  <c r="C43" i="3"/>
  <c r="G43" i="3" s="1"/>
  <c r="I42" i="3" s="1"/>
  <c r="H12" i="3"/>
  <c r="I11" i="3" s="1"/>
  <c r="C24" i="3"/>
  <c r="G24" i="3" s="1"/>
  <c r="C18" i="3" l="1"/>
  <c r="C20" i="3"/>
  <c r="G18" i="3" l="1"/>
  <c r="I17" i="3" s="1"/>
  <c r="E20" i="3"/>
  <c r="G20" i="3" s="1"/>
  <c r="I19" i="3" s="1"/>
  <c r="I23" i="3"/>
  <c r="G26" i="3" s="1"/>
  <c r="I25" i="3" s="1"/>
  <c r="C39" i="3"/>
  <c r="H39" i="3" s="1"/>
  <c r="I40" i="3" s="1"/>
  <c r="I34" i="3"/>
  <c r="C37" i="3" l="1"/>
  <c r="G37" i="3" s="1"/>
  <c r="I36" i="3" s="1"/>
  <c r="F33" i="3"/>
  <c r="I33" i="3" s="1"/>
  <c r="I32" i="3" s="1"/>
  <c r="I38" i="3"/>
</calcChain>
</file>

<file path=xl/sharedStrings.xml><?xml version="1.0" encoding="utf-8"?>
<sst xmlns="http://schemas.openxmlformats.org/spreadsheetml/2006/main" count="422" uniqueCount="95">
  <si>
    <t>SIMBOL ART.</t>
  </si>
  <si>
    <t>DENUMIRE LUCRARE</t>
  </si>
  <si>
    <t>UM</t>
  </si>
  <si>
    <t>CANTITATE</t>
  </si>
  <si>
    <t>MP</t>
  </si>
  <si>
    <t>*</t>
  </si>
  <si>
    <t>=</t>
  </si>
  <si>
    <t>T</t>
  </si>
  <si>
    <t>NR. CRT.</t>
  </si>
  <si>
    <t>+</t>
  </si>
  <si>
    <t>MC</t>
  </si>
  <si>
    <t>t</t>
  </si>
  <si>
    <t>m</t>
  </si>
  <si>
    <t>Transport rutier beton</t>
  </si>
  <si>
    <t>t/mc</t>
  </si>
  <si>
    <t>x</t>
  </si>
  <si>
    <t>(</t>
  </si>
  <si>
    <t>)       x</t>
  </si>
  <si>
    <t>Incarcare materiale în auto</t>
  </si>
  <si>
    <t>mp  x</t>
  </si>
  <si>
    <t xml:space="preserve">x </t>
  </si>
  <si>
    <t>Incarcare pământ în auto</t>
  </si>
  <si>
    <t>Demontarea constr. metalice fără recuperare material</t>
  </si>
  <si>
    <t>KG</t>
  </si>
  <si>
    <t>Sapatura pamant la subzidiri cond grele, &lt; 1,5 m adanc</t>
  </si>
  <si>
    <t>Cofraje din scanduri rasin returnar grinzi fundatii</t>
  </si>
  <si>
    <t>Confectionat si montat armaturi , la consolidari</t>
  </si>
  <si>
    <t>Buciardare suprafete, din beton, la pereti</t>
  </si>
  <si>
    <t>kg/mc</t>
  </si>
  <si>
    <t>mp</t>
  </si>
  <si>
    <t>Turnare beton consolidare fundatii</t>
  </si>
  <si>
    <t>Beton de ciment C20/25 (B330)</t>
  </si>
  <si>
    <t>kg/mp</t>
  </si>
  <si>
    <t>CL29D#</t>
  </si>
  <si>
    <t>Sistem constructiv metalic pentru structura constr. usoare</t>
  </si>
  <si>
    <t>Montarea invelitoare din panouri isopan</t>
  </si>
  <si>
    <t>Montare inchideri perimetrale din panouri isopan</t>
  </si>
  <si>
    <t>-</t>
  </si>
  <si>
    <t>Montare taplarie metalica</t>
  </si>
  <si>
    <t>Tecuieli speciale cu rasini sintetice la pardoseli industriale</t>
  </si>
  <si>
    <t>Montare profile din tabla, tip flashing, pentru etansare</t>
  </si>
  <si>
    <t>M</t>
  </si>
  <si>
    <t>Refacere instalatie electrica iluminat si prize</t>
  </si>
  <si>
    <t>Instalatie paratraznet + legare la pamant</t>
  </si>
  <si>
    <t xml:space="preserve">Lucrari amenajare exterioara </t>
  </si>
  <si>
    <t>Montarea elemente pentru scurgere apa pluviala</t>
  </si>
  <si>
    <t>Baicoi PSI</t>
  </si>
  <si>
    <t>Transport materiale cu auto</t>
  </si>
  <si>
    <t>÷</t>
  </si>
  <si>
    <t>Baicoi POMPE</t>
  </si>
  <si>
    <t>Biled REMIZA</t>
  </si>
  <si>
    <t xml:space="preserve">Umplutura pamant la subzidiri </t>
  </si>
  <si>
    <t>20.1x3+17x2+98+17x2+57</t>
  </si>
  <si>
    <t>8x3+12.2x2+32+12.2x2+28</t>
  </si>
  <si>
    <t>14x3+12.2x2+69+12.2x2+41</t>
  </si>
  <si>
    <t>Panou radiant P13</t>
  </si>
  <si>
    <t>BUC</t>
  </si>
  <si>
    <t>Exhaustoare cu hota</t>
  </si>
  <si>
    <t>Transport materiale demolate prin purtare directa</t>
  </si>
  <si>
    <t>Transport materiale demolate la 50 km</t>
  </si>
  <si>
    <t>Transport  beton cu roaba</t>
  </si>
  <si>
    <t>Transport rutier beton la 20 km</t>
  </si>
  <si>
    <t>RPCXA03</t>
  </si>
  <si>
    <t>construcție metalică zincată</t>
  </si>
  <si>
    <t>CE05A1</t>
  </si>
  <si>
    <t>RPCI21A1</t>
  </si>
  <si>
    <t>CD14A1</t>
  </si>
  <si>
    <t>Montare tamplarie metalica</t>
  </si>
  <si>
    <t>CK11K1</t>
  </si>
  <si>
    <t>Tencuieli speciale cu rasini sintetice la pardoseli industriale</t>
  </si>
  <si>
    <t>CG01E1</t>
  </si>
  <si>
    <t>TRI1AA01F1</t>
  </si>
  <si>
    <t>Transport materiale cu auto la 50 km</t>
  </si>
  <si>
    <t>RPCJ68B1</t>
  </si>
  <si>
    <t>CL17B1</t>
  </si>
  <si>
    <t>TRB05B25</t>
  </si>
  <si>
    <t>TRA01A50</t>
  </si>
  <si>
    <t>RPCA02A1</t>
  </si>
  <si>
    <t>Transport pamant cu roaba</t>
  </si>
  <si>
    <t>Transport pamant la 10 km</t>
  </si>
  <si>
    <t>TRB01C12</t>
  </si>
  <si>
    <t>TRA01A10P</t>
  </si>
  <si>
    <t>RPCC06A1</t>
  </si>
  <si>
    <t>RPCD09A1</t>
  </si>
  <si>
    <t>CA01A1</t>
  </si>
  <si>
    <t>TRA06A20</t>
  </si>
  <si>
    <t>KG =</t>
  </si>
  <si>
    <t>Transport materiale prin purtare directă</t>
  </si>
  <si>
    <t>Transport auto pamant la 10 km</t>
  </si>
  <si>
    <t>Transport beton cu roaba</t>
  </si>
  <si>
    <t xml:space="preserve">BUC </t>
  </si>
  <si>
    <t>A N T E M Ă S U R A T O A R E</t>
  </si>
  <si>
    <t>Transport materiale demolate la 50  km</t>
  </si>
  <si>
    <t>kg</t>
  </si>
  <si>
    <t>Transport rutier pamant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</si>
</sst>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2" fontId="0" fillId="0" borderId="0" xfId="0" applyNumberFormat="1" applyBorder="1"/>
    <xf numFmtId="0" fontId="4" fillId="2" borderId="0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2" fontId="0" fillId="0" borderId="0" xfId="0" applyNumberFormat="1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7" fillId="2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5" fillId="0" borderId="0" xfId="0" applyFont="1" applyAlignment="1">
      <alignment horizontal="center"/>
    </xf>
    <xf numFmtId="2" fontId="0" fillId="0" borderId="0" xfId="0" applyNumberFormat="1" applyBorder="1" applyAlignment="1"/>
    <xf numFmtId="43" fontId="8" fillId="2" borderId="0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0" borderId="0" xfId="0" applyBorder="1" applyAlignment="1">
      <alignment horizontal="center" vertical="center"/>
    </xf>
    <xf numFmtId="2" fontId="0" fillId="3" borderId="0" xfId="0" applyNumberFormat="1" applyFill="1" applyBorder="1" applyAlignment="1">
      <alignment horizontal="left"/>
    </xf>
    <xf numFmtId="164" fontId="0" fillId="3" borderId="0" xfId="0" applyNumberFormat="1" applyFill="1" applyBorder="1" applyAlignment="1">
      <alignment horizontal="left"/>
    </xf>
    <xf numFmtId="164" fontId="8" fillId="2" borderId="0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2" fontId="8" fillId="2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2" fontId="8" fillId="2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 vertical="center"/>
    </xf>
    <xf numFmtId="2" fontId="10" fillId="3" borderId="0" xfId="0" applyNumberFormat="1" applyFont="1" applyFill="1" applyBorder="1" applyAlignment="1">
      <alignment horizontal="left"/>
    </xf>
    <xf numFmtId="2" fontId="6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center" vertical="center"/>
    </xf>
    <xf numFmtId="43" fontId="8" fillId="2" borderId="0" xfId="1" applyFont="1" applyFill="1" applyBorder="1" applyAlignment="1">
      <alignment horizontal="right"/>
    </xf>
    <xf numFmtId="0" fontId="1" fillId="3" borderId="0" xfId="0" applyFont="1" applyFill="1" applyBorder="1" applyAlignment="1"/>
    <xf numFmtId="0" fontId="0" fillId="2" borderId="0" xfId="0" applyFill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16" zoomScaleNormal="100" workbookViewId="0">
      <selection activeCell="A4" sqref="A4:I4"/>
    </sheetView>
  </sheetViews>
  <sheetFormatPr defaultRowHeight="15" x14ac:dyDescent="0.25"/>
  <cols>
    <col min="1" max="1" width="5.28515625" customWidth="1"/>
    <col min="2" max="2" width="11.5703125" customWidth="1"/>
    <col min="3" max="3" width="8" customWidth="1"/>
    <col min="4" max="4" width="5.85546875" customWidth="1"/>
    <col min="5" max="6" width="8.28515625" customWidth="1"/>
    <col min="7" max="7" width="18.28515625" customWidth="1"/>
    <col min="8" max="8" width="7.140625" customWidth="1"/>
    <col min="9" max="9" width="20.28515625" customWidth="1"/>
    <col min="10" max="10" width="8.85546875" style="60"/>
  </cols>
  <sheetData>
    <row r="1" spans="1:9" x14ac:dyDescent="0.25">
      <c r="A1" s="15"/>
      <c r="B1" s="15"/>
      <c r="C1" s="1"/>
      <c r="D1" s="1"/>
      <c r="E1" s="1"/>
    </row>
    <row r="2" spans="1:9" x14ac:dyDescent="0.25">
      <c r="A2" s="15"/>
      <c r="B2" s="15"/>
      <c r="C2" s="1"/>
      <c r="D2" s="1"/>
      <c r="E2" s="1"/>
    </row>
    <row r="3" spans="1:9" ht="18.75" x14ac:dyDescent="0.3">
      <c r="A3" s="66" t="s">
        <v>91</v>
      </c>
      <c r="B3" s="66"/>
      <c r="C3" s="66"/>
      <c r="D3" s="66"/>
      <c r="E3" s="66"/>
      <c r="F3" s="66"/>
      <c r="G3" s="66"/>
      <c r="H3" s="66"/>
      <c r="I3" s="66"/>
    </row>
    <row r="4" spans="1:9" ht="18.75" x14ac:dyDescent="0.3">
      <c r="A4" s="67" t="s">
        <v>46</v>
      </c>
      <c r="B4" s="67"/>
      <c r="C4" s="67"/>
      <c r="D4" s="67"/>
      <c r="E4" s="67"/>
      <c r="F4" s="67"/>
      <c r="G4" s="67"/>
      <c r="H4" s="67"/>
      <c r="I4" s="67"/>
    </row>
    <row r="5" spans="1:9" ht="18.75" x14ac:dyDescent="0.3">
      <c r="A5" s="16"/>
      <c r="B5" s="16"/>
      <c r="C5" s="16"/>
      <c r="D5" s="16"/>
      <c r="E5" s="16"/>
      <c r="F5" s="16"/>
      <c r="G5" s="16"/>
      <c r="H5" s="16"/>
      <c r="I5" s="16"/>
    </row>
    <row r="6" spans="1:9" x14ac:dyDescent="0.25">
      <c r="A6" s="15"/>
      <c r="B6" s="15"/>
      <c r="C6" s="1"/>
      <c r="D6" s="1"/>
      <c r="E6" s="1"/>
    </row>
    <row r="7" spans="1:9" x14ac:dyDescent="0.25">
      <c r="A7" s="68" t="s">
        <v>8</v>
      </c>
      <c r="B7" s="68" t="s">
        <v>0</v>
      </c>
      <c r="C7" s="69" t="s">
        <v>1</v>
      </c>
      <c r="D7" s="69"/>
      <c r="E7" s="69"/>
      <c r="F7" s="69"/>
      <c r="G7" s="69"/>
      <c r="H7" s="69" t="s">
        <v>2</v>
      </c>
      <c r="I7" s="69" t="s">
        <v>3</v>
      </c>
    </row>
    <row r="8" spans="1:9" x14ac:dyDescent="0.25">
      <c r="A8" s="68"/>
      <c r="B8" s="68"/>
      <c r="C8" s="69"/>
      <c r="D8" s="69"/>
      <c r="E8" s="69"/>
      <c r="F8" s="69"/>
      <c r="G8" s="69"/>
      <c r="H8" s="69"/>
      <c r="I8" s="69"/>
    </row>
    <row r="9" spans="1:9" ht="15.75" x14ac:dyDescent="0.25">
      <c r="A9" s="18">
        <v>1</v>
      </c>
      <c r="B9" s="9" t="s">
        <v>73</v>
      </c>
      <c r="C9" s="64" t="s">
        <v>27</v>
      </c>
      <c r="D9" s="64"/>
      <c r="E9" s="64"/>
      <c r="F9" s="64"/>
      <c r="G9" s="64"/>
      <c r="H9" s="5" t="s">
        <v>4</v>
      </c>
      <c r="I9" s="52">
        <f>H10</f>
        <v>38.949999999999996</v>
      </c>
    </row>
    <row r="10" spans="1:9" x14ac:dyDescent="0.25">
      <c r="A10" s="28" t="s">
        <v>16</v>
      </c>
      <c r="B10" s="27">
        <v>0.6</v>
      </c>
      <c r="C10" s="7" t="s">
        <v>9</v>
      </c>
      <c r="D10" s="7">
        <v>0.35</v>
      </c>
      <c r="E10" s="25" t="s">
        <v>17</v>
      </c>
      <c r="F10" s="7">
        <v>41</v>
      </c>
      <c r="G10" s="25" t="s">
        <v>6</v>
      </c>
      <c r="H10" s="7">
        <f>(B10+D10)*F10</f>
        <v>38.949999999999996</v>
      </c>
      <c r="I10" s="51"/>
    </row>
    <row r="11" spans="1:9" ht="15.75" x14ac:dyDescent="0.25">
      <c r="A11" s="18">
        <v>2</v>
      </c>
      <c r="B11" s="9" t="s">
        <v>71</v>
      </c>
      <c r="C11" s="64" t="s">
        <v>18</v>
      </c>
      <c r="D11" s="64"/>
      <c r="E11" s="64"/>
      <c r="F11" s="64"/>
      <c r="G11" s="64"/>
      <c r="H11" s="5" t="s">
        <v>7</v>
      </c>
      <c r="I11" s="52">
        <f>H12</f>
        <v>4.8687499999999995</v>
      </c>
    </row>
    <row r="12" spans="1:9" x14ac:dyDescent="0.25">
      <c r="A12" s="19"/>
      <c r="B12" s="3">
        <f>I9</f>
        <v>38.949999999999996</v>
      </c>
      <c r="C12" s="7" t="s">
        <v>15</v>
      </c>
      <c r="D12">
        <v>0.05</v>
      </c>
      <c r="E12" s="7" t="s">
        <v>15</v>
      </c>
      <c r="F12">
        <v>2.5</v>
      </c>
      <c r="G12" s="29" t="s">
        <v>6</v>
      </c>
      <c r="H12" s="30">
        <f>B12*D12*F12</f>
        <v>4.8687499999999995</v>
      </c>
      <c r="I12" s="51"/>
    </row>
    <row r="13" spans="1:9" ht="15.75" x14ac:dyDescent="0.25">
      <c r="A13" s="18">
        <v>3</v>
      </c>
      <c r="B13" s="9" t="s">
        <v>74</v>
      </c>
      <c r="C13" s="64" t="s">
        <v>22</v>
      </c>
      <c r="D13" s="64"/>
      <c r="E13" s="64"/>
      <c r="F13" s="64"/>
      <c r="G13" s="64"/>
      <c r="H13" s="5" t="s">
        <v>7</v>
      </c>
      <c r="I13" s="52">
        <v>3</v>
      </c>
    </row>
    <row r="14" spans="1:9" x14ac:dyDescent="0.25">
      <c r="A14" s="28"/>
      <c r="B14" s="27"/>
      <c r="C14" s="7"/>
      <c r="D14" s="7"/>
      <c r="E14" s="25"/>
      <c r="F14" s="7"/>
      <c r="G14" s="25"/>
      <c r="H14" s="7">
        <v>3000</v>
      </c>
      <c r="I14" s="51"/>
    </row>
    <row r="15" spans="1:9" ht="15.75" x14ac:dyDescent="0.25">
      <c r="A15" s="18">
        <v>4</v>
      </c>
      <c r="B15" s="9" t="s">
        <v>71</v>
      </c>
      <c r="C15" s="64" t="s">
        <v>18</v>
      </c>
      <c r="D15" s="64"/>
      <c r="E15" s="64"/>
      <c r="F15" s="64"/>
      <c r="G15" s="64"/>
      <c r="H15" s="5" t="s">
        <v>7</v>
      </c>
      <c r="I15" s="52">
        <v>7.87</v>
      </c>
    </row>
    <row r="16" spans="1:9" x14ac:dyDescent="0.25">
      <c r="A16" s="19"/>
      <c r="B16" s="41"/>
      <c r="C16" s="7"/>
      <c r="D16" s="7"/>
      <c r="F16" s="29"/>
      <c r="G16" s="30"/>
      <c r="H16" s="7" t="s">
        <v>11</v>
      </c>
      <c r="I16" s="51"/>
    </row>
    <row r="17" spans="1:9" ht="15.75" x14ac:dyDescent="0.25">
      <c r="A17" s="20">
        <v>5</v>
      </c>
      <c r="B17" s="24" t="s">
        <v>75</v>
      </c>
      <c r="C17" s="64" t="s">
        <v>58</v>
      </c>
      <c r="D17" s="64"/>
      <c r="E17" s="64"/>
      <c r="F17" s="64"/>
      <c r="G17" s="64"/>
      <c r="H17" s="5" t="s">
        <v>7</v>
      </c>
      <c r="I17" s="52">
        <f>G18</f>
        <v>7.8687499999999995</v>
      </c>
    </row>
    <row r="18" spans="1:9" x14ac:dyDescent="0.25">
      <c r="A18" s="2"/>
      <c r="B18" s="6"/>
      <c r="C18" s="31">
        <f>I11</f>
        <v>4.8687499999999995</v>
      </c>
      <c r="D18" s="7" t="s">
        <v>9</v>
      </c>
      <c r="E18" s="4">
        <f>I13</f>
        <v>3</v>
      </c>
      <c r="F18" s="7" t="s">
        <v>6</v>
      </c>
      <c r="G18" s="30">
        <f>C18+E18</f>
        <v>7.8687499999999995</v>
      </c>
      <c r="H18" s="2"/>
      <c r="I18" s="51"/>
    </row>
    <row r="19" spans="1:9" ht="15.75" x14ac:dyDescent="0.25">
      <c r="A19" s="20">
        <v>6</v>
      </c>
      <c r="B19" s="24" t="s">
        <v>76</v>
      </c>
      <c r="C19" s="64" t="s">
        <v>59</v>
      </c>
      <c r="D19" s="64"/>
      <c r="E19" s="64"/>
      <c r="F19" s="64"/>
      <c r="G19" s="64"/>
      <c r="H19" s="5" t="s">
        <v>7</v>
      </c>
      <c r="I19" s="52">
        <f>G20</f>
        <v>12.73875</v>
      </c>
    </row>
    <row r="20" spans="1:9" x14ac:dyDescent="0.25">
      <c r="A20" s="2"/>
      <c r="B20" s="6"/>
      <c r="C20" s="31">
        <f>I11</f>
        <v>4.8687499999999995</v>
      </c>
      <c r="D20" s="33" t="s">
        <v>9</v>
      </c>
      <c r="E20" s="4">
        <f>I15</f>
        <v>7.87</v>
      </c>
      <c r="F20" s="33" t="s">
        <v>6</v>
      </c>
      <c r="G20" s="30">
        <f>C20+E20</f>
        <v>12.73875</v>
      </c>
      <c r="H20" s="2"/>
      <c r="I20" s="51"/>
    </row>
    <row r="21" spans="1:9" ht="15.75" x14ac:dyDescent="0.25">
      <c r="A21" s="18">
        <v>7</v>
      </c>
      <c r="B21" s="9" t="s">
        <v>77</v>
      </c>
      <c r="C21" s="64" t="s">
        <v>24</v>
      </c>
      <c r="D21" s="64"/>
      <c r="E21" s="64"/>
      <c r="F21" s="64"/>
      <c r="G21" s="64"/>
      <c r="H21" s="5" t="s">
        <v>10</v>
      </c>
      <c r="I21" s="52">
        <f>G22</f>
        <v>18.2</v>
      </c>
    </row>
    <row r="22" spans="1:9" x14ac:dyDescent="0.25">
      <c r="A22" s="19"/>
      <c r="B22" s="26"/>
      <c r="C22" s="7">
        <v>26</v>
      </c>
      <c r="D22" s="6" t="s">
        <v>19</v>
      </c>
      <c r="E22" s="7">
        <v>0.7</v>
      </c>
      <c r="F22" s="7" t="s">
        <v>6</v>
      </c>
      <c r="G22" s="7">
        <f>C22*E22</f>
        <v>18.2</v>
      </c>
      <c r="H22" s="6"/>
      <c r="I22" s="51"/>
    </row>
    <row r="23" spans="1:9" ht="15.75" x14ac:dyDescent="0.25">
      <c r="A23" s="18">
        <v>8</v>
      </c>
      <c r="B23" s="9" t="s">
        <v>71</v>
      </c>
      <c r="C23" s="64" t="s">
        <v>21</v>
      </c>
      <c r="D23" s="64"/>
      <c r="E23" s="64"/>
      <c r="F23" s="64"/>
      <c r="G23" s="64"/>
      <c r="H23" s="5" t="s">
        <v>7</v>
      </c>
      <c r="I23" s="53">
        <f>$G$24</f>
        <v>32.76</v>
      </c>
    </row>
    <row r="24" spans="1:9" x14ac:dyDescent="0.25">
      <c r="A24" s="19"/>
      <c r="B24" s="10"/>
      <c r="C24" s="3">
        <f>G22</f>
        <v>18.2</v>
      </c>
      <c r="D24" s="7" t="s">
        <v>20</v>
      </c>
      <c r="E24" s="7">
        <v>1.8</v>
      </c>
      <c r="F24" s="7" t="s">
        <v>6</v>
      </c>
      <c r="G24" s="7">
        <f>C24*E24</f>
        <v>32.76</v>
      </c>
      <c r="H24" s="7" t="s">
        <v>11</v>
      </c>
      <c r="I24" s="51"/>
    </row>
    <row r="25" spans="1:9" ht="15.75" x14ac:dyDescent="0.25">
      <c r="A25" s="18">
        <v>9</v>
      </c>
      <c r="B25" s="9" t="s">
        <v>80</v>
      </c>
      <c r="C25" s="64" t="s">
        <v>78</v>
      </c>
      <c r="D25" s="64"/>
      <c r="E25" s="64"/>
      <c r="F25" s="64"/>
      <c r="G25" s="17"/>
      <c r="H25" s="5" t="s">
        <v>7</v>
      </c>
      <c r="I25" s="53">
        <f>$G$26</f>
        <v>32.76</v>
      </c>
    </row>
    <row r="26" spans="1:9" x14ac:dyDescent="0.25">
      <c r="A26" s="19"/>
      <c r="B26" s="8"/>
      <c r="C26" s="11"/>
      <c r="D26" s="11"/>
      <c r="E26" s="11"/>
      <c r="F26" s="11"/>
      <c r="G26" s="7">
        <f>I23</f>
        <v>32.76</v>
      </c>
      <c r="H26" s="2"/>
      <c r="I26" s="51"/>
    </row>
    <row r="27" spans="1:9" ht="15.75" x14ac:dyDescent="0.25">
      <c r="A27" s="18">
        <v>10</v>
      </c>
      <c r="B27" s="9" t="s">
        <v>81</v>
      </c>
      <c r="C27" s="64" t="s">
        <v>79</v>
      </c>
      <c r="D27" s="64"/>
      <c r="E27" s="64"/>
      <c r="F27" s="64"/>
      <c r="G27" s="46"/>
      <c r="H27" s="5" t="s">
        <v>7</v>
      </c>
      <c r="I27" s="53">
        <f>$G$26</f>
        <v>32.76</v>
      </c>
    </row>
    <row r="28" spans="1:9" x14ac:dyDescent="0.25">
      <c r="A28" s="32"/>
      <c r="B28" s="8"/>
      <c r="C28" s="21"/>
      <c r="D28" s="21"/>
      <c r="E28" s="21"/>
      <c r="F28" s="21"/>
      <c r="G28" s="33">
        <f>I25</f>
        <v>32.76</v>
      </c>
      <c r="H28" s="2"/>
      <c r="I28" s="51"/>
    </row>
    <row r="29" spans="1:9" ht="24.6" customHeight="1" x14ac:dyDescent="0.25">
      <c r="A29" s="35">
        <v>11</v>
      </c>
      <c r="B29" s="34" t="s">
        <v>82</v>
      </c>
      <c r="C29" s="71" t="s">
        <v>25</v>
      </c>
      <c r="D29" s="71"/>
      <c r="E29" s="71"/>
      <c r="F29" s="71"/>
      <c r="G29" s="71"/>
      <c r="H29" s="36" t="s">
        <v>4</v>
      </c>
      <c r="I29" s="54">
        <f>G30</f>
        <v>41</v>
      </c>
    </row>
    <row r="30" spans="1:9" x14ac:dyDescent="0.25">
      <c r="A30" s="32"/>
      <c r="B30" s="37"/>
      <c r="C30" s="3">
        <v>41</v>
      </c>
      <c r="D30" s="33" t="s">
        <v>15</v>
      </c>
      <c r="E30" s="33">
        <v>1</v>
      </c>
      <c r="F30" s="29" t="s">
        <v>6</v>
      </c>
      <c r="G30" s="30">
        <f>C30*E30</f>
        <v>41</v>
      </c>
      <c r="H30" s="33"/>
      <c r="I30" s="51"/>
    </row>
    <row r="31" spans="1:9" x14ac:dyDescent="0.25">
      <c r="A31" s="32"/>
      <c r="B31" s="59">
        <v>20</v>
      </c>
      <c r="C31" s="3" t="s">
        <v>32</v>
      </c>
      <c r="D31" s="33" t="s">
        <v>15</v>
      </c>
      <c r="E31" s="30">
        <f>G30</f>
        <v>41</v>
      </c>
      <c r="F31" s="29" t="s">
        <v>6</v>
      </c>
      <c r="G31" s="30">
        <f>B31*E31</f>
        <v>820</v>
      </c>
      <c r="H31" s="33"/>
      <c r="I31" s="51"/>
    </row>
    <row r="32" spans="1:9" ht="15.75" x14ac:dyDescent="0.25">
      <c r="A32" s="20">
        <v>12</v>
      </c>
      <c r="B32" s="9" t="s">
        <v>83</v>
      </c>
      <c r="C32" s="64" t="s">
        <v>26</v>
      </c>
      <c r="D32" s="64"/>
      <c r="E32" s="64"/>
      <c r="F32" s="64"/>
      <c r="G32" s="64"/>
      <c r="H32" s="5" t="s">
        <v>23</v>
      </c>
      <c r="I32" s="52">
        <f>I33</f>
        <v>446.48999999999995</v>
      </c>
    </row>
    <row r="33" spans="1:9" x14ac:dyDescent="0.25">
      <c r="A33" s="70">
        <v>60</v>
      </c>
      <c r="B33" s="70"/>
      <c r="C33" s="70"/>
      <c r="D33" s="21" t="s">
        <v>28</v>
      </c>
      <c r="E33" s="21" t="s">
        <v>15</v>
      </c>
      <c r="F33" s="57">
        <f>I34</f>
        <v>7.4414999999999996</v>
      </c>
      <c r="G33" s="12"/>
      <c r="H33" s="21" t="s">
        <v>6</v>
      </c>
      <c r="I33" s="38">
        <f>A33*F33</f>
        <v>446.48999999999995</v>
      </c>
    </row>
    <row r="34" spans="1:9" ht="15.75" x14ac:dyDescent="0.25">
      <c r="A34" s="20">
        <v>13</v>
      </c>
      <c r="B34" s="9" t="s">
        <v>84</v>
      </c>
      <c r="C34" s="64" t="s">
        <v>30</v>
      </c>
      <c r="D34" s="64"/>
      <c r="E34" s="64"/>
      <c r="F34" s="64"/>
      <c r="G34" s="64"/>
      <c r="H34" s="13" t="s">
        <v>10</v>
      </c>
      <c r="I34" s="52">
        <f>$I$35</f>
        <v>7.4414999999999996</v>
      </c>
    </row>
    <row r="35" spans="1:9" x14ac:dyDescent="0.25">
      <c r="A35" s="7"/>
      <c r="B35" s="8"/>
      <c r="C35" s="11">
        <v>41</v>
      </c>
      <c r="D35" s="11" t="s">
        <v>12</v>
      </c>
      <c r="E35" s="11" t="s">
        <v>5</v>
      </c>
      <c r="F35" s="48">
        <v>0.18149999999999999</v>
      </c>
      <c r="G35" s="6" t="s">
        <v>29</v>
      </c>
      <c r="H35" s="11" t="s">
        <v>6</v>
      </c>
      <c r="I35" s="58">
        <f>C35*F35</f>
        <v>7.4414999999999996</v>
      </c>
    </row>
    <row r="36" spans="1:9" ht="15.75" x14ac:dyDescent="0.25">
      <c r="A36" s="20"/>
      <c r="B36" s="9"/>
      <c r="C36" s="64" t="s">
        <v>31</v>
      </c>
      <c r="D36" s="64"/>
      <c r="E36" s="64"/>
      <c r="F36" s="64"/>
      <c r="G36" s="64"/>
      <c r="H36" s="13" t="s">
        <v>10</v>
      </c>
      <c r="I36" s="52">
        <f>$G$37</f>
        <v>7.5010319999999995</v>
      </c>
    </row>
    <row r="37" spans="1:9" x14ac:dyDescent="0.25">
      <c r="A37" s="7"/>
      <c r="B37" s="8"/>
      <c r="C37" s="48">
        <f>I34</f>
        <v>7.4414999999999996</v>
      </c>
      <c r="D37" s="11" t="s">
        <v>5</v>
      </c>
      <c r="E37" s="11">
        <v>1.008</v>
      </c>
      <c r="F37" s="11" t="s">
        <v>6</v>
      </c>
      <c r="G37" s="14">
        <f>C37*E37</f>
        <v>7.5010319999999995</v>
      </c>
      <c r="H37" s="11"/>
      <c r="I37" s="51"/>
    </row>
    <row r="38" spans="1:9" ht="15.75" x14ac:dyDescent="0.25">
      <c r="A38" s="20">
        <v>14</v>
      </c>
      <c r="B38" s="9" t="s">
        <v>85</v>
      </c>
      <c r="C38" s="64" t="s">
        <v>61</v>
      </c>
      <c r="D38" s="64"/>
      <c r="E38" s="64"/>
      <c r="F38" s="64"/>
      <c r="G38" s="64"/>
      <c r="H38" s="5" t="s">
        <v>7</v>
      </c>
      <c r="I38" s="52">
        <f>$H$39</f>
        <v>17.710769999999997</v>
      </c>
    </row>
    <row r="39" spans="1:9" x14ac:dyDescent="0.25">
      <c r="A39" s="7"/>
      <c r="B39" s="8"/>
      <c r="C39" s="48">
        <f>$I$35</f>
        <v>7.4414999999999996</v>
      </c>
      <c r="D39" s="11" t="s">
        <v>5</v>
      </c>
      <c r="E39" s="49">
        <v>2.38</v>
      </c>
      <c r="F39" s="11" t="s">
        <v>14</v>
      </c>
      <c r="G39" s="6" t="s">
        <v>6</v>
      </c>
      <c r="H39" s="4">
        <f>C39*E39</f>
        <v>17.710769999999997</v>
      </c>
      <c r="I39" s="51"/>
    </row>
    <row r="40" spans="1:9" ht="15.75" x14ac:dyDescent="0.25">
      <c r="A40" s="20">
        <v>15</v>
      </c>
      <c r="B40" s="9" t="s">
        <v>80</v>
      </c>
      <c r="C40" s="64" t="s">
        <v>60</v>
      </c>
      <c r="D40" s="64"/>
      <c r="E40" s="64"/>
      <c r="F40" s="64"/>
      <c r="G40" s="64"/>
      <c r="H40" s="5" t="s">
        <v>7</v>
      </c>
      <c r="I40" s="52">
        <f>$H$39</f>
        <v>17.710769999999997</v>
      </c>
    </row>
    <row r="41" spans="1:9" x14ac:dyDescent="0.25">
      <c r="A41" s="33"/>
      <c r="B41" s="8"/>
      <c r="C41" s="48">
        <f>$I$35</f>
        <v>7.4414999999999996</v>
      </c>
      <c r="D41" s="21" t="s">
        <v>5</v>
      </c>
      <c r="E41" s="49">
        <v>2.38</v>
      </c>
      <c r="F41" s="21" t="s">
        <v>14</v>
      </c>
      <c r="G41" s="6" t="s">
        <v>6</v>
      </c>
      <c r="H41" s="4">
        <f>C41*E41</f>
        <v>17.710769999999997</v>
      </c>
      <c r="I41" s="51"/>
    </row>
    <row r="42" spans="1:9" ht="15.75" x14ac:dyDescent="0.25">
      <c r="A42" s="18">
        <v>16</v>
      </c>
      <c r="B42" s="9" t="s">
        <v>62</v>
      </c>
      <c r="C42" s="64" t="s">
        <v>51</v>
      </c>
      <c r="D42" s="64"/>
      <c r="E42" s="64"/>
      <c r="F42" s="64"/>
      <c r="G42" s="64"/>
      <c r="H42" s="5" t="s">
        <v>10</v>
      </c>
      <c r="I42" s="52">
        <f>G43</f>
        <v>14.099999999999998</v>
      </c>
    </row>
    <row r="43" spans="1:9" x14ac:dyDescent="0.25">
      <c r="A43" s="32"/>
      <c r="B43" s="26"/>
      <c r="C43" s="33">
        <f>G22</f>
        <v>18.2</v>
      </c>
      <c r="D43" s="29" t="s">
        <v>37</v>
      </c>
      <c r="E43" s="44">
        <f>G30*0.1</f>
        <v>4.1000000000000005</v>
      </c>
      <c r="F43" s="33" t="s">
        <v>6</v>
      </c>
      <c r="G43" s="33">
        <f>C43-E43</f>
        <v>14.099999999999998</v>
      </c>
      <c r="H43" s="6"/>
      <c r="I43" s="22"/>
    </row>
    <row r="44" spans="1:9" ht="15.75" x14ac:dyDescent="0.25">
      <c r="A44" s="18">
        <v>17</v>
      </c>
      <c r="B44" s="9" t="s">
        <v>33</v>
      </c>
      <c r="C44" s="64" t="s">
        <v>34</v>
      </c>
      <c r="D44" s="64"/>
      <c r="E44" s="64"/>
      <c r="F44" s="64"/>
      <c r="G44" s="64"/>
      <c r="H44" s="5" t="s">
        <v>7</v>
      </c>
      <c r="I44" s="42">
        <v>3</v>
      </c>
    </row>
    <row r="45" spans="1:9" x14ac:dyDescent="0.25">
      <c r="A45" s="32"/>
      <c r="B45" s="3"/>
      <c r="D45" s="33" t="s">
        <v>63</v>
      </c>
      <c r="E45" s="33"/>
      <c r="G45" s="29"/>
      <c r="H45" s="30"/>
      <c r="I45" s="22"/>
    </row>
    <row r="46" spans="1:9" ht="15.75" x14ac:dyDescent="0.25">
      <c r="A46" s="18">
        <v>18</v>
      </c>
      <c r="B46" s="9" t="s">
        <v>64</v>
      </c>
      <c r="C46" s="64" t="s">
        <v>35</v>
      </c>
      <c r="D46" s="64"/>
      <c r="E46" s="64"/>
      <c r="F46" s="64"/>
      <c r="G46" s="64"/>
      <c r="H46" s="5" t="s">
        <v>4</v>
      </c>
      <c r="I46" s="42">
        <f>C47*F47</f>
        <v>89.600000000000009</v>
      </c>
    </row>
    <row r="47" spans="1:9" x14ac:dyDescent="0.25">
      <c r="A47" s="32"/>
      <c r="B47" s="3"/>
      <c r="C47" s="33">
        <v>6.4</v>
      </c>
      <c r="D47" t="s">
        <v>12</v>
      </c>
      <c r="E47" s="33" t="s">
        <v>15</v>
      </c>
      <c r="F47" s="43">
        <v>14</v>
      </c>
      <c r="G47" s="29" t="s">
        <v>6</v>
      </c>
      <c r="H47" s="30">
        <f>C47*F47</f>
        <v>89.600000000000009</v>
      </c>
      <c r="I47" s="22"/>
    </row>
    <row r="48" spans="1:9" ht="15.75" x14ac:dyDescent="0.25">
      <c r="A48" s="18">
        <v>19</v>
      </c>
      <c r="B48" s="9" t="s">
        <v>65</v>
      </c>
      <c r="C48" s="64" t="s">
        <v>45</v>
      </c>
      <c r="D48" s="64"/>
      <c r="E48" s="64"/>
      <c r="F48" s="64"/>
      <c r="G48" s="64"/>
      <c r="H48" s="5" t="s">
        <v>41</v>
      </c>
      <c r="I48" s="42">
        <f>B49*D49+F49*H49</f>
        <v>39.6</v>
      </c>
    </row>
    <row r="49" spans="1:10" x14ac:dyDescent="0.25">
      <c r="A49" s="32"/>
      <c r="B49" s="3">
        <v>14</v>
      </c>
      <c r="C49" s="33" t="s">
        <v>15</v>
      </c>
      <c r="D49">
        <v>2</v>
      </c>
      <c r="E49" s="33" t="s">
        <v>9</v>
      </c>
      <c r="F49" s="43">
        <v>2.9</v>
      </c>
      <c r="G49" s="29" t="s">
        <v>15</v>
      </c>
      <c r="H49" s="30">
        <v>4</v>
      </c>
      <c r="I49" s="22"/>
    </row>
    <row r="50" spans="1:10" ht="15.75" x14ac:dyDescent="0.25">
      <c r="A50" s="18">
        <v>20</v>
      </c>
      <c r="B50" s="9" t="s">
        <v>66</v>
      </c>
      <c r="C50" s="64" t="s">
        <v>36</v>
      </c>
      <c r="D50" s="64"/>
      <c r="E50" s="64"/>
      <c r="F50" s="64"/>
      <c r="G50" s="64"/>
      <c r="H50" s="5" t="s">
        <v>4</v>
      </c>
      <c r="I50" s="42">
        <f>I51</f>
        <v>87</v>
      </c>
    </row>
    <row r="51" spans="1:10" s="43" customFormat="1" x14ac:dyDescent="0.25">
      <c r="A51" s="29"/>
      <c r="B51" s="29"/>
      <c r="C51" s="29">
        <v>120</v>
      </c>
      <c r="D51" s="29" t="s">
        <v>9</v>
      </c>
      <c r="E51" s="29">
        <v>8</v>
      </c>
      <c r="F51" s="29" t="s">
        <v>37</v>
      </c>
      <c r="G51" s="29">
        <v>41</v>
      </c>
      <c r="H51" s="29" t="s">
        <v>6</v>
      </c>
      <c r="I51" s="56">
        <f>C51+E51-G51</f>
        <v>87</v>
      </c>
      <c r="J51" s="61"/>
    </row>
    <row r="52" spans="1:10" ht="15.75" x14ac:dyDescent="0.25">
      <c r="A52" s="18">
        <v>21</v>
      </c>
      <c r="B52" s="9" t="s">
        <v>65</v>
      </c>
      <c r="C52" s="64" t="s">
        <v>40</v>
      </c>
      <c r="D52" s="64"/>
      <c r="E52" s="64"/>
      <c r="F52" s="64"/>
      <c r="G52" s="64"/>
      <c r="H52" s="5" t="s">
        <v>41</v>
      </c>
      <c r="I52" s="42">
        <f>H53</f>
        <v>200.8</v>
      </c>
    </row>
    <row r="53" spans="1:10" s="43" customFormat="1" x14ac:dyDescent="0.25">
      <c r="A53" s="29"/>
      <c r="B53" s="65" t="s">
        <v>54</v>
      </c>
      <c r="C53" s="65"/>
      <c r="D53" s="65"/>
      <c r="E53" s="65"/>
      <c r="F53" s="65"/>
      <c r="G53" s="29" t="s">
        <v>6</v>
      </c>
      <c r="H53" s="29">
        <v>200.8</v>
      </c>
      <c r="I53" s="29"/>
      <c r="J53" s="61"/>
    </row>
    <row r="54" spans="1:10" ht="15.75" x14ac:dyDescent="0.25">
      <c r="A54" s="18">
        <v>22</v>
      </c>
      <c r="B54" s="9" t="s">
        <v>68</v>
      </c>
      <c r="C54" s="64" t="s">
        <v>67</v>
      </c>
      <c r="D54" s="64"/>
      <c r="E54" s="64"/>
      <c r="F54" s="64"/>
      <c r="G54" s="64"/>
      <c r="H54" s="5" t="s">
        <v>4</v>
      </c>
      <c r="I54" s="42">
        <f>D55</f>
        <v>41</v>
      </c>
    </row>
    <row r="55" spans="1:10" s="43" customFormat="1" x14ac:dyDescent="0.25">
      <c r="A55" s="29"/>
      <c r="B55" s="29"/>
      <c r="C55" s="29"/>
      <c r="D55" s="29">
        <f>G51</f>
        <v>41</v>
      </c>
      <c r="E55" s="29" t="s">
        <v>29</v>
      </c>
      <c r="F55" s="29"/>
      <c r="G55" s="29"/>
      <c r="H55" s="29"/>
      <c r="I55" s="29"/>
      <c r="J55" s="61"/>
    </row>
    <row r="56" spans="1:10" ht="15.75" x14ac:dyDescent="0.25">
      <c r="A56" s="18">
        <v>23</v>
      </c>
      <c r="B56" s="9" t="s">
        <v>70</v>
      </c>
      <c r="C56" s="64" t="s">
        <v>69</v>
      </c>
      <c r="D56" s="64"/>
      <c r="E56" s="64"/>
      <c r="F56" s="64"/>
      <c r="G56" s="64"/>
      <c r="H56" s="5" t="s">
        <v>4</v>
      </c>
      <c r="I56" s="42">
        <f>D57</f>
        <v>74</v>
      </c>
    </row>
    <row r="57" spans="1:10" s="43" customFormat="1" x14ac:dyDescent="0.25">
      <c r="A57" s="29"/>
      <c r="B57" s="29"/>
      <c r="C57" s="29"/>
      <c r="D57" s="29">
        <v>74</v>
      </c>
      <c r="E57" s="29" t="s">
        <v>29</v>
      </c>
      <c r="F57" s="29"/>
      <c r="G57" s="29"/>
      <c r="H57" s="29"/>
      <c r="I57" s="29"/>
      <c r="J57" s="61"/>
    </row>
    <row r="58" spans="1:10" ht="15.75" x14ac:dyDescent="0.25">
      <c r="A58" s="18">
        <v>24</v>
      </c>
      <c r="B58" s="9"/>
      <c r="C58" s="64" t="s">
        <v>42</v>
      </c>
      <c r="D58" s="64"/>
      <c r="E58" s="64"/>
      <c r="F58" s="64"/>
      <c r="G58" s="64"/>
      <c r="H58" s="5" t="s">
        <v>56</v>
      </c>
      <c r="I58" s="42">
        <v>1</v>
      </c>
    </row>
    <row r="59" spans="1:10" s="43" customFormat="1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61"/>
    </row>
    <row r="60" spans="1:10" ht="15.75" x14ac:dyDescent="0.25">
      <c r="A60" s="18">
        <v>25</v>
      </c>
      <c r="B60" s="9"/>
      <c r="C60" s="64" t="s">
        <v>43</v>
      </c>
      <c r="D60" s="64"/>
      <c r="E60" s="64"/>
      <c r="F60" s="64"/>
      <c r="G60" s="64"/>
      <c r="H60" s="5" t="s">
        <v>56</v>
      </c>
      <c r="I60" s="42">
        <v>1</v>
      </c>
    </row>
    <row r="61" spans="1:10" s="43" customFormat="1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61"/>
    </row>
    <row r="62" spans="1:10" ht="15.75" x14ac:dyDescent="0.25">
      <c r="A62" s="18">
        <v>26</v>
      </c>
      <c r="B62" s="9" t="s">
        <v>71</v>
      </c>
      <c r="C62" s="64" t="s">
        <v>18</v>
      </c>
      <c r="D62" s="64"/>
      <c r="E62" s="64"/>
      <c r="F62" s="64"/>
      <c r="G62" s="64"/>
      <c r="H62" s="5" t="s">
        <v>7</v>
      </c>
      <c r="I62" s="50">
        <f>G63</f>
        <v>3.5</v>
      </c>
    </row>
    <row r="63" spans="1:10" x14ac:dyDescent="0.25">
      <c r="A63" s="32"/>
      <c r="B63" s="41"/>
      <c r="C63" s="31">
        <v>3500</v>
      </c>
      <c r="D63" s="45" t="s">
        <v>48</v>
      </c>
      <c r="E63" s="4">
        <v>1000</v>
      </c>
      <c r="F63" s="33" t="s">
        <v>6</v>
      </c>
      <c r="G63" s="30">
        <f>C63/E63</f>
        <v>3.5</v>
      </c>
      <c r="H63" s="33" t="s">
        <v>11</v>
      </c>
      <c r="I63" s="51"/>
    </row>
    <row r="64" spans="1:10" ht="15.75" x14ac:dyDescent="0.25">
      <c r="A64" s="20">
        <v>27</v>
      </c>
      <c r="B64" s="24"/>
      <c r="C64" s="64" t="s">
        <v>72</v>
      </c>
      <c r="D64" s="64"/>
      <c r="E64" s="64"/>
      <c r="F64" s="64"/>
      <c r="G64" s="64"/>
      <c r="H64" s="5" t="s">
        <v>7</v>
      </c>
      <c r="I64" s="52">
        <f>G65</f>
        <v>3.5</v>
      </c>
    </row>
    <row r="65" spans="1:10" x14ac:dyDescent="0.25">
      <c r="A65" s="2"/>
      <c r="B65" s="6"/>
      <c r="C65" s="31">
        <f>C63</f>
        <v>3500</v>
      </c>
      <c r="D65" s="45" t="s">
        <v>48</v>
      </c>
      <c r="E65" s="4">
        <v>1000</v>
      </c>
      <c r="F65" s="33" t="s">
        <v>6</v>
      </c>
      <c r="G65" s="30">
        <f>C65/E65</f>
        <v>3.5</v>
      </c>
      <c r="H65" s="33" t="s">
        <v>11</v>
      </c>
      <c r="I65" s="23"/>
    </row>
    <row r="66" spans="1:10" ht="15.75" x14ac:dyDescent="0.25">
      <c r="A66" s="18">
        <v>28</v>
      </c>
      <c r="B66" s="9"/>
      <c r="C66" s="64" t="s">
        <v>44</v>
      </c>
      <c r="D66" s="64"/>
      <c r="E66" s="64"/>
      <c r="F66" s="64"/>
      <c r="G66" s="64"/>
      <c r="H66" s="5" t="s">
        <v>56</v>
      </c>
      <c r="I66" s="42">
        <v>1</v>
      </c>
    </row>
    <row r="67" spans="1:10" ht="15.75" x14ac:dyDescent="0.25">
      <c r="A67" s="18">
        <v>29</v>
      </c>
      <c r="B67" s="9"/>
      <c r="C67" s="64" t="s">
        <v>55</v>
      </c>
      <c r="D67" s="64"/>
      <c r="E67" s="64"/>
      <c r="F67" s="64"/>
      <c r="G67" s="64"/>
      <c r="H67" s="5" t="s">
        <v>56</v>
      </c>
      <c r="I67" s="42">
        <v>4</v>
      </c>
    </row>
    <row r="68" spans="1:10" s="43" customFormat="1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61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</row>
  </sheetData>
  <mergeCells count="39">
    <mergeCell ref="C15:G15"/>
    <mergeCell ref="C25:F25"/>
    <mergeCell ref="C34:G34"/>
    <mergeCell ref="C21:G21"/>
    <mergeCell ref="C23:G23"/>
    <mergeCell ref="C29:G29"/>
    <mergeCell ref="C19:G19"/>
    <mergeCell ref="C50:G50"/>
    <mergeCell ref="A3:I3"/>
    <mergeCell ref="A4:I4"/>
    <mergeCell ref="A7:A8"/>
    <mergeCell ref="B7:B8"/>
    <mergeCell ref="C7:G8"/>
    <mergeCell ref="H7:H8"/>
    <mergeCell ref="I7:I8"/>
    <mergeCell ref="C32:G32"/>
    <mergeCell ref="C36:G36"/>
    <mergeCell ref="C38:G38"/>
    <mergeCell ref="A33:C33"/>
    <mergeCell ref="C9:G9"/>
    <mergeCell ref="C11:G11"/>
    <mergeCell ref="C17:G17"/>
    <mergeCell ref="C13:G13"/>
    <mergeCell ref="C40:G40"/>
    <mergeCell ref="C27:F27"/>
    <mergeCell ref="C67:G67"/>
    <mergeCell ref="C42:G42"/>
    <mergeCell ref="C66:G66"/>
    <mergeCell ref="C48:G48"/>
    <mergeCell ref="C64:G64"/>
    <mergeCell ref="C62:G62"/>
    <mergeCell ref="C54:G54"/>
    <mergeCell ref="C56:G56"/>
    <mergeCell ref="C52:G52"/>
    <mergeCell ref="C58:G58"/>
    <mergeCell ref="C60:G60"/>
    <mergeCell ref="B53:F53"/>
    <mergeCell ref="C44:G44"/>
    <mergeCell ref="C46:G46"/>
  </mergeCells>
  <pageMargins left="1.45" right="0.7" top="0" bottom="0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34" zoomScaleNormal="100" workbookViewId="0">
      <selection activeCell="D45" sqref="D45"/>
    </sheetView>
  </sheetViews>
  <sheetFormatPr defaultRowHeight="15" x14ac:dyDescent="0.25"/>
  <cols>
    <col min="1" max="1" width="5.28515625" customWidth="1"/>
    <col min="2" max="2" width="11.5703125" customWidth="1"/>
    <col min="3" max="3" width="8" customWidth="1"/>
    <col min="4" max="4" width="5.85546875" customWidth="1"/>
    <col min="5" max="6" width="8.28515625" customWidth="1"/>
    <col min="7" max="7" width="18.28515625" customWidth="1"/>
    <col min="8" max="8" width="7.140625" customWidth="1"/>
    <col min="9" max="9" width="20.28515625" customWidth="1"/>
    <col min="10" max="10" width="8.85546875" style="60"/>
  </cols>
  <sheetData>
    <row r="1" spans="1:9" x14ac:dyDescent="0.25">
      <c r="A1" s="15"/>
      <c r="B1" s="15"/>
      <c r="C1" s="1"/>
      <c r="D1" s="1"/>
      <c r="E1" s="1"/>
    </row>
    <row r="2" spans="1:9" x14ac:dyDescent="0.25">
      <c r="A2" s="15"/>
      <c r="B2" s="15"/>
      <c r="C2" s="1"/>
      <c r="D2" s="1"/>
      <c r="E2" s="1"/>
    </row>
    <row r="3" spans="1:9" ht="18.75" x14ac:dyDescent="0.3">
      <c r="A3" s="66" t="s">
        <v>91</v>
      </c>
      <c r="B3" s="66"/>
      <c r="C3" s="66"/>
      <c r="D3" s="66"/>
      <c r="E3" s="66"/>
      <c r="F3" s="66"/>
      <c r="G3" s="66"/>
      <c r="H3" s="66"/>
      <c r="I3" s="66"/>
    </row>
    <row r="4" spans="1:9" ht="18.75" x14ac:dyDescent="0.3">
      <c r="A4" s="67" t="s">
        <v>49</v>
      </c>
      <c r="B4" s="67"/>
      <c r="C4" s="67"/>
      <c r="D4" s="67"/>
      <c r="E4" s="67"/>
      <c r="F4" s="67"/>
      <c r="G4" s="67"/>
      <c r="H4" s="67"/>
      <c r="I4" s="67"/>
    </row>
    <row r="5" spans="1:9" ht="18.75" x14ac:dyDescent="0.3">
      <c r="A5" s="40"/>
      <c r="B5" s="40"/>
      <c r="C5" s="40"/>
      <c r="D5" s="40"/>
      <c r="E5" s="40"/>
      <c r="F5" s="40"/>
      <c r="G5" s="40"/>
      <c r="H5" s="40"/>
      <c r="I5" s="40"/>
    </row>
    <row r="6" spans="1:9" x14ac:dyDescent="0.25">
      <c r="A6" s="15"/>
      <c r="B6" s="15"/>
      <c r="C6" s="1"/>
      <c r="D6" s="1"/>
      <c r="E6" s="1"/>
    </row>
    <row r="7" spans="1:9" x14ac:dyDescent="0.25">
      <c r="A7" s="68" t="s">
        <v>8</v>
      </c>
      <c r="B7" s="68" t="s">
        <v>0</v>
      </c>
      <c r="C7" s="69" t="s">
        <v>1</v>
      </c>
      <c r="D7" s="69"/>
      <c r="E7" s="69"/>
      <c r="F7" s="69"/>
      <c r="G7" s="69"/>
      <c r="H7" s="69" t="s">
        <v>2</v>
      </c>
      <c r="I7" s="69" t="s">
        <v>3</v>
      </c>
    </row>
    <row r="8" spans="1:9" x14ac:dyDescent="0.25">
      <c r="A8" s="68"/>
      <c r="B8" s="68"/>
      <c r="C8" s="69"/>
      <c r="D8" s="69"/>
      <c r="E8" s="69"/>
      <c r="F8" s="69"/>
      <c r="G8" s="69"/>
      <c r="H8" s="69"/>
      <c r="I8" s="69"/>
    </row>
    <row r="9" spans="1:9" ht="15.75" x14ac:dyDescent="0.25">
      <c r="A9" s="18">
        <v>1</v>
      </c>
      <c r="B9" s="9" t="s">
        <v>73</v>
      </c>
      <c r="C9" s="64" t="s">
        <v>27</v>
      </c>
      <c r="D9" s="64"/>
      <c r="E9" s="64"/>
      <c r="F9" s="64"/>
      <c r="G9" s="64"/>
      <c r="H9" s="5" t="s">
        <v>4</v>
      </c>
      <c r="I9" s="52">
        <f>H10</f>
        <v>26.599999999999998</v>
      </c>
    </row>
    <row r="10" spans="1:9" x14ac:dyDescent="0.25">
      <c r="A10" s="28" t="s">
        <v>16</v>
      </c>
      <c r="B10" s="27">
        <v>0.6</v>
      </c>
      <c r="C10" s="33" t="s">
        <v>9</v>
      </c>
      <c r="D10" s="33">
        <v>0.35</v>
      </c>
      <c r="E10" s="25" t="s">
        <v>17</v>
      </c>
      <c r="F10" s="33">
        <v>28</v>
      </c>
      <c r="G10" s="25" t="s">
        <v>6</v>
      </c>
      <c r="H10" s="33">
        <f>(B10+D10)*F10</f>
        <v>26.599999999999998</v>
      </c>
      <c r="I10" s="51"/>
    </row>
    <row r="11" spans="1:9" ht="15.75" x14ac:dyDescent="0.25">
      <c r="A11" s="18">
        <v>2</v>
      </c>
      <c r="B11" s="9" t="s">
        <v>71</v>
      </c>
      <c r="C11" s="64" t="s">
        <v>18</v>
      </c>
      <c r="D11" s="64"/>
      <c r="E11" s="64"/>
      <c r="F11" s="64"/>
      <c r="G11" s="64"/>
      <c r="H11" s="5" t="s">
        <v>7</v>
      </c>
      <c r="I11" s="52">
        <f>H12</f>
        <v>3.3250000000000002</v>
      </c>
    </row>
    <row r="12" spans="1:9" x14ac:dyDescent="0.25">
      <c r="A12" s="32"/>
      <c r="B12" s="3">
        <f>I9</f>
        <v>26.599999999999998</v>
      </c>
      <c r="C12" s="33" t="s">
        <v>15</v>
      </c>
      <c r="D12">
        <v>0.05</v>
      </c>
      <c r="E12" s="33" t="s">
        <v>15</v>
      </c>
      <c r="F12">
        <v>2.5</v>
      </c>
      <c r="G12" s="29" t="s">
        <v>6</v>
      </c>
      <c r="H12" s="30">
        <f>B12*D12*F12</f>
        <v>3.3250000000000002</v>
      </c>
      <c r="I12" s="51"/>
    </row>
    <row r="13" spans="1:9" ht="15.75" x14ac:dyDescent="0.25">
      <c r="A13" s="18">
        <v>3</v>
      </c>
      <c r="B13" s="9" t="s">
        <v>74</v>
      </c>
      <c r="C13" s="64" t="s">
        <v>22</v>
      </c>
      <c r="D13" s="64"/>
      <c r="E13" s="64"/>
      <c r="F13" s="64"/>
      <c r="G13" s="64"/>
      <c r="H13" s="5" t="s">
        <v>7</v>
      </c>
      <c r="I13" s="52">
        <v>1.5</v>
      </c>
    </row>
    <row r="14" spans="1:9" x14ac:dyDescent="0.25">
      <c r="A14" s="28"/>
      <c r="B14" s="27"/>
      <c r="C14" s="33"/>
      <c r="D14" s="33"/>
      <c r="E14" s="25"/>
      <c r="F14" s="33"/>
      <c r="G14" s="25" t="s">
        <v>86</v>
      </c>
      <c r="H14" s="33">
        <v>1500</v>
      </c>
      <c r="I14" s="51"/>
    </row>
    <row r="15" spans="1:9" ht="15.75" x14ac:dyDescent="0.25">
      <c r="A15" s="18">
        <v>4</v>
      </c>
      <c r="B15" s="9" t="s">
        <v>71</v>
      </c>
      <c r="C15" s="64" t="s">
        <v>18</v>
      </c>
      <c r="D15" s="64"/>
      <c r="E15" s="64"/>
      <c r="F15" s="64"/>
      <c r="G15" s="64"/>
      <c r="H15" s="5" t="s">
        <v>7</v>
      </c>
      <c r="I15" s="52">
        <f>I13</f>
        <v>1.5</v>
      </c>
    </row>
    <row r="16" spans="1:9" x14ac:dyDescent="0.25">
      <c r="A16" s="32"/>
      <c r="B16" s="41"/>
      <c r="C16" s="33"/>
      <c r="D16" s="33"/>
      <c r="F16" s="29"/>
      <c r="G16" s="30"/>
      <c r="H16" s="33"/>
      <c r="I16" s="51"/>
    </row>
    <row r="17" spans="1:9" ht="15.75" x14ac:dyDescent="0.25">
      <c r="A17" s="20">
        <v>5</v>
      </c>
      <c r="B17" s="24" t="s">
        <v>75</v>
      </c>
      <c r="C17" s="64" t="s">
        <v>87</v>
      </c>
      <c r="D17" s="64"/>
      <c r="E17" s="64"/>
      <c r="F17" s="64"/>
      <c r="G17" s="64"/>
      <c r="H17" s="5" t="s">
        <v>7</v>
      </c>
      <c r="I17" s="52">
        <f>I15</f>
        <v>1.5</v>
      </c>
    </row>
    <row r="18" spans="1:9" x14ac:dyDescent="0.25">
      <c r="A18" s="2"/>
      <c r="B18" s="6"/>
      <c r="C18" s="31"/>
      <c r="D18" s="33"/>
      <c r="E18" s="4"/>
      <c r="F18" s="33"/>
      <c r="G18" s="30"/>
      <c r="H18" s="2"/>
      <c r="I18" s="51"/>
    </row>
    <row r="19" spans="1:9" ht="15.75" x14ac:dyDescent="0.25">
      <c r="A19" s="20">
        <v>6</v>
      </c>
      <c r="B19" s="24" t="s">
        <v>76</v>
      </c>
      <c r="C19" s="64" t="s">
        <v>59</v>
      </c>
      <c r="D19" s="64"/>
      <c r="E19" s="64"/>
      <c r="F19" s="64"/>
      <c r="G19" s="64"/>
      <c r="H19" s="5" t="s">
        <v>7</v>
      </c>
      <c r="I19" s="52">
        <f>I17</f>
        <v>1.5</v>
      </c>
    </row>
    <row r="20" spans="1:9" x14ac:dyDescent="0.25">
      <c r="A20" s="2"/>
      <c r="B20" s="6"/>
      <c r="C20" s="31"/>
      <c r="D20" s="33"/>
      <c r="E20" s="4"/>
      <c r="F20" s="33"/>
      <c r="G20" s="30"/>
      <c r="H20" s="2"/>
      <c r="I20" s="51"/>
    </row>
    <row r="21" spans="1:9" ht="15.75" x14ac:dyDescent="0.25">
      <c r="A21" s="18">
        <v>7</v>
      </c>
      <c r="B21" s="9" t="s">
        <v>77</v>
      </c>
      <c r="C21" s="64" t="s">
        <v>24</v>
      </c>
      <c r="D21" s="64"/>
      <c r="E21" s="64"/>
      <c r="F21" s="64"/>
      <c r="G21" s="64"/>
      <c r="H21" s="5" t="s">
        <v>10</v>
      </c>
      <c r="I21" s="52">
        <f>G22</f>
        <v>13.299999999999999</v>
      </c>
    </row>
    <row r="22" spans="1:9" x14ac:dyDescent="0.25">
      <c r="A22" s="32"/>
      <c r="B22" s="26"/>
      <c r="C22" s="33">
        <v>19</v>
      </c>
      <c r="D22" s="6" t="s">
        <v>19</v>
      </c>
      <c r="E22" s="33">
        <v>0.7</v>
      </c>
      <c r="F22" s="33" t="s">
        <v>6</v>
      </c>
      <c r="G22" s="33">
        <f>C22*E22</f>
        <v>13.299999999999999</v>
      </c>
      <c r="H22" s="6" t="s">
        <v>6</v>
      </c>
      <c r="I22" s="51"/>
    </row>
    <row r="23" spans="1:9" ht="15.75" x14ac:dyDescent="0.25">
      <c r="A23" s="18">
        <v>8</v>
      </c>
      <c r="B23" s="9" t="s">
        <v>71</v>
      </c>
      <c r="C23" s="64" t="s">
        <v>21</v>
      </c>
      <c r="D23" s="64"/>
      <c r="E23" s="64"/>
      <c r="F23" s="64"/>
      <c r="G23" s="64"/>
      <c r="H23" s="5" t="s">
        <v>7</v>
      </c>
      <c r="I23" s="53">
        <f>$G$24</f>
        <v>23.939999999999998</v>
      </c>
    </row>
    <row r="24" spans="1:9" x14ac:dyDescent="0.25">
      <c r="A24" s="32"/>
      <c r="B24" s="10"/>
      <c r="C24" s="3">
        <f>G22</f>
        <v>13.299999999999999</v>
      </c>
      <c r="D24" s="33" t="s">
        <v>20</v>
      </c>
      <c r="E24" s="33">
        <v>1.8</v>
      </c>
      <c r="F24" s="33" t="s">
        <v>6</v>
      </c>
      <c r="G24" s="33">
        <f>C24*E24</f>
        <v>23.939999999999998</v>
      </c>
      <c r="H24" s="33" t="s">
        <v>11</v>
      </c>
      <c r="I24" s="51"/>
    </row>
    <row r="25" spans="1:9" ht="15.75" x14ac:dyDescent="0.25">
      <c r="A25" s="18">
        <v>9</v>
      </c>
      <c r="B25" s="9" t="s">
        <v>80</v>
      </c>
      <c r="C25" s="64" t="s">
        <v>78</v>
      </c>
      <c r="D25" s="64"/>
      <c r="E25" s="64"/>
      <c r="F25" s="64"/>
      <c r="G25" s="39"/>
      <c r="H25" s="5" t="s">
        <v>7</v>
      </c>
      <c r="I25" s="53">
        <f>$G$26</f>
        <v>23.939999999999998</v>
      </c>
    </row>
    <row r="26" spans="1:9" x14ac:dyDescent="0.25">
      <c r="A26" s="32"/>
      <c r="B26" s="8"/>
      <c r="C26" s="21"/>
      <c r="D26" s="21"/>
      <c r="E26" s="21"/>
      <c r="F26" s="21"/>
      <c r="G26" s="33">
        <f>I23</f>
        <v>23.939999999999998</v>
      </c>
      <c r="H26" s="2"/>
      <c r="I26" s="51"/>
    </row>
    <row r="27" spans="1:9" ht="15.75" x14ac:dyDescent="0.25">
      <c r="A27" s="18">
        <v>10</v>
      </c>
      <c r="B27" s="9" t="s">
        <v>81</v>
      </c>
      <c r="C27" s="64" t="s">
        <v>88</v>
      </c>
      <c r="D27" s="64"/>
      <c r="E27" s="64"/>
      <c r="F27" s="64"/>
      <c r="G27" s="46"/>
      <c r="H27" s="5" t="s">
        <v>7</v>
      </c>
      <c r="I27" s="53">
        <f>$G$26</f>
        <v>23.939999999999998</v>
      </c>
    </row>
    <row r="28" spans="1:9" x14ac:dyDescent="0.25">
      <c r="A28" s="32"/>
      <c r="B28" s="8"/>
      <c r="C28" s="21"/>
      <c r="D28" s="21"/>
      <c r="E28" s="21"/>
      <c r="F28" s="21"/>
      <c r="G28" s="33">
        <f>I25</f>
        <v>23.939999999999998</v>
      </c>
      <c r="H28" s="2"/>
      <c r="I28" s="51"/>
    </row>
    <row r="29" spans="1:9" ht="24.6" customHeight="1" x14ac:dyDescent="0.25">
      <c r="A29" s="35">
        <v>11</v>
      </c>
      <c r="B29" s="34" t="s">
        <v>82</v>
      </c>
      <c r="C29" s="71" t="s">
        <v>25</v>
      </c>
      <c r="D29" s="71"/>
      <c r="E29" s="71"/>
      <c r="F29" s="71"/>
      <c r="G29" s="71"/>
      <c r="H29" s="36" t="s">
        <v>4</v>
      </c>
      <c r="I29" s="54">
        <f>G30</f>
        <v>30</v>
      </c>
    </row>
    <row r="30" spans="1:9" x14ac:dyDescent="0.25">
      <c r="A30" s="32"/>
      <c r="B30" s="37"/>
      <c r="C30" s="3">
        <v>30</v>
      </c>
      <c r="D30" s="33" t="s">
        <v>15</v>
      </c>
      <c r="E30" s="33">
        <v>1</v>
      </c>
      <c r="F30" s="29" t="s">
        <v>6</v>
      </c>
      <c r="G30" s="30">
        <f>C30*E30</f>
        <v>30</v>
      </c>
      <c r="H30" s="33"/>
      <c r="I30" s="51"/>
    </row>
    <row r="31" spans="1:9" x14ac:dyDescent="0.25">
      <c r="A31" s="32"/>
      <c r="B31" s="37">
        <v>20</v>
      </c>
      <c r="C31" s="3" t="s">
        <v>32</v>
      </c>
      <c r="D31" s="33" t="s">
        <v>15</v>
      </c>
      <c r="E31" s="30">
        <f>G30</f>
        <v>30</v>
      </c>
      <c r="F31" s="29" t="s">
        <v>6</v>
      </c>
      <c r="G31" s="30">
        <f>B31*E31</f>
        <v>600</v>
      </c>
      <c r="H31" s="33"/>
      <c r="I31" s="51"/>
    </row>
    <row r="32" spans="1:9" ht="15.75" x14ac:dyDescent="0.25">
      <c r="A32" s="20">
        <v>12</v>
      </c>
      <c r="B32" s="9" t="s">
        <v>83</v>
      </c>
      <c r="C32" s="64" t="s">
        <v>26</v>
      </c>
      <c r="D32" s="64"/>
      <c r="E32" s="64"/>
      <c r="F32" s="64"/>
      <c r="G32" s="64"/>
      <c r="H32" s="5" t="s">
        <v>23</v>
      </c>
      <c r="I32" s="52">
        <f>I33</f>
        <v>323.99999999999994</v>
      </c>
    </row>
    <row r="33" spans="1:9" x14ac:dyDescent="0.25">
      <c r="A33" s="70">
        <v>60</v>
      </c>
      <c r="B33" s="70"/>
      <c r="C33" s="70"/>
      <c r="D33" s="21" t="s">
        <v>28</v>
      </c>
      <c r="E33" s="21" t="s">
        <v>15</v>
      </c>
      <c r="F33" s="38">
        <f>I34</f>
        <v>5.3999999999999995</v>
      </c>
      <c r="G33" s="12"/>
      <c r="H33" s="21" t="s">
        <v>6</v>
      </c>
      <c r="I33" s="38">
        <f>A33*F33</f>
        <v>323.99999999999994</v>
      </c>
    </row>
    <row r="34" spans="1:9" ht="15.75" x14ac:dyDescent="0.25">
      <c r="A34" s="20">
        <v>13</v>
      </c>
      <c r="B34" s="9" t="s">
        <v>84</v>
      </c>
      <c r="C34" s="64" t="s">
        <v>30</v>
      </c>
      <c r="D34" s="64"/>
      <c r="E34" s="64"/>
      <c r="F34" s="64"/>
      <c r="G34" s="64"/>
      <c r="H34" s="13" t="s">
        <v>10</v>
      </c>
      <c r="I34" s="53">
        <f>$I$35</f>
        <v>5.3999999999999995</v>
      </c>
    </row>
    <row r="35" spans="1:9" x14ac:dyDescent="0.25">
      <c r="A35" s="33"/>
      <c r="B35" s="8"/>
      <c r="C35" s="21">
        <v>30</v>
      </c>
      <c r="D35" s="21" t="s">
        <v>12</v>
      </c>
      <c r="E35" s="21" t="s">
        <v>5</v>
      </c>
      <c r="F35" s="21">
        <v>0.18</v>
      </c>
      <c r="G35" s="6" t="s">
        <v>29</v>
      </c>
      <c r="H35" s="21" t="s">
        <v>6</v>
      </c>
      <c r="I35" s="55">
        <f>C35*F35</f>
        <v>5.3999999999999995</v>
      </c>
    </row>
    <row r="36" spans="1:9" ht="15.75" x14ac:dyDescent="0.25">
      <c r="A36" s="20"/>
      <c r="B36" s="9"/>
      <c r="C36" s="64" t="s">
        <v>31</v>
      </c>
      <c r="D36" s="64"/>
      <c r="E36" s="64"/>
      <c r="F36" s="64"/>
      <c r="G36" s="64"/>
      <c r="H36" s="13" t="s">
        <v>10</v>
      </c>
      <c r="I36" s="52">
        <f>$G$37</f>
        <v>5.4431999999999992</v>
      </c>
    </row>
    <row r="37" spans="1:9" x14ac:dyDescent="0.25">
      <c r="A37" s="33"/>
      <c r="B37" s="8"/>
      <c r="C37" s="21">
        <f>I34</f>
        <v>5.3999999999999995</v>
      </c>
      <c r="D37" s="21" t="s">
        <v>5</v>
      </c>
      <c r="E37" s="21">
        <v>1.008</v>
      </c>
      <c r="F37" s="21" t="s">
        <v>6</v>
      </c>
      <c r="G37" s="14">
        <f>C37*E37</f>
        <v>5.4431999999999992</v>
      </c>
      <c r="H37" s="21"/>
      <c r="I37" s="51"/>
    </row>
    <row r="38" spans="1:9" ht="15.75" x14ac:dyDescent="0.25">
      <c r="A38" s="20">
        <v>14</v>
      </c>
      <c r="B38" s="9" t="s">
        <v>80</v>
      </c>
      <c r="C38" s="64" t="s">
        <v>89</v>
      </c>
      <c r="D38" s="64"/>
      <c r="E38" s="64"/>
      <c r="F38" s="64"/>
      <c r="G38" s="64"/>
      <c r="H38" s="5" t="s">
        <v>7</v>
      </c>
      <c r="I38" s="53">
        <f>$H$39</f>
        <v>12.959999999999999</v>
      </c>
    </row>
    <row r="39" spans="1:9" x14ac:dyDescent="0.25">
      <c r="A39" s="33"/>
      <c r="B39" s="8"/>
      <c r="C39" s="21">
        <f>$I$35</f>
        <v>5.3999999999999995</v>
      </c>
      <c r="D39" s="21" t="s">
        <v>5</v>
      </c>
      <c r="E39" s="21">
        <v>2.4</v>
      </c>
      <c r="F39" s="21" t="s">
        <v>14</v>
      </c>
      <c r="G39" s="6" t="s">
        <v>6</v>
      </c>
      <c r="H39" s="2">
        <f>C39*E39</f>
        <v>12.959999999999999</v>
      </c>
      <c r="I39" s="51"/>
    </row>
    <row r="40" spans="1:9" ht="15.75" x14ac:dyDescent="0.25">
      <c r="A40" s="20">
        <v>15</v>
      </c>
      <c r="B40" s="9" t="s">
        <v>85</v>
      </c>
      <c r="C40" s="64" t="s">
        <v>61</v>
      </c>
      <c r="D40" s="64"/>
      <c r="E40" s="64"/>
      <c r="F40" s="64"/>
      <c r="G40" s="64"/>
      <c r="H40" s="5" t="s">
        <v>7</v>
      </c>
      <c r="I40" s="53">
        <f>$H$39</f>
        <v>12.959999999999999</v>
      </c>
    </row>
    <row r="41" spans="1:9" x14ac:dyDescent="0.25">
      <c r="A41" s="33"/>
      <c r="B41" s="8"/>
      <c r="C41" s="21">
        <f>$I$35</f>
        <v>5.3999999999999995</v>
      </c>
      <c r="D41" s="21" t="s">
        <v>5</v>
      </c>
      <c r="E41" s="21">
        <v>2.4</v>
      </c>
      <c r="F41" s="21" t="s">
        <v>14</v>
      </c>
      <c r="G41" s="6" t="s">
        <v>6</v>
      </c>
      <c r="H41" s="2">
        <f>C41*E41</f>
        <v>12.959999999999999</v>
      </c>
      <c r="I41" s="51"/>
    </row>
    <row r="42" spans="1:9" ht="15.75" x14ac:dyDescent="0.25">
      <c r="A42" s="18">
        <v>16</v>
      </c>
      <c r="B42" s="9" t="s">
        <v>62</v>
      </c>
      <c r="C42" s="64" t="s">
        <v>51</v>
      </c>
      <c r="D42" s="64"/>
      <c r="E42" s="64"/>
      <c r="F42" s="64"/>
      <c r="G42" s="64"/>
      <c r="H42" s="5" t="s">
        <v>10</v>
      </c>
      <c r="I42" s="52">
        <f>G43</f>
        <v>10.299999999999999</v>
      </c>
    </row>
    <row r="43" spans="1:9" x14ac:dyDescent="0.25">
      <c r="A43" s="32"/>
      <c r="B43" s="26"/>
      <c r="C43" s="33">
        <f>G22</f>
        <v>13.299999999999999</v>
      </c>
      <c r="D43" s="29" t="s">
        <v>37</v>
      </c>
      <c r="E43" s="44">
        <f>G30*0.1</f>
        <v>3</v>
      </c>
      <c r="F43" s="33" t="s">
        <v>6</v>
      </c>
      <c r="G43" s="33">
        <f>C43-E43</f>
        <v>10.299999999999999</v>
      </c>
      <c r="H43" s="6"/>
      <c r="I43" s="51"/>
    </row>
    <row r="44" spans="1:9" ht="15.75" x14ac:dyDescent="0.25">
      <c r="A44" s="18">
        <v>17</v>
      </c>
      <c r="B44" s="9" t="s">
        <v>33</v>
      </c>
      <c r="C44" s="64" t="s">
        <v>34</v>
      </c>
      <c r="D44" s="64"/>
      <c r="E44" s="64"/>
      <c r="F44" s="64"/>
      <c r="G44" s="64"/>
      <c r="H44" s="5" t="s">
        <v>7</v>
      </c>
      <c r="I44" s="62">
        <v>1.325</v>
      </c>
    </row>
    <row r="45" spans="1:9" x14ac:dyDescent="0.25">
      <c r="A45" s="32"/>
      <c r="B45" s="3"/>
      <c r="D45" s="33" t="s">
        <v>63</v>
      </c>
      <c r="E45" s="33"/>
      <c r="G45" s="29"/>
      <c r="H45" s="30"/>
      <c r="I45" s="51"/>
    </row>
    <row r="46" spans="1:9" ht="15.75" x14ac:dyDescent="0.25">
      <c r="A46" s="18">
        <v>18</v>
      </c>
      <c r="B46" s="9" t="s">
        <v>64</v>
      </c>
      <c r="C46" s="64" t="s">
        <v>35</v>
      </c>
      <c r="D46" s="64"/>
      <c r="E46" s="64"/>
      <c r="F46" s="64"/>
      <c r="G46" s="64"/>
      <c r="H46" s="5" t="s">
        <v>4</v>
      </c>
      <c r="I46" s="62">
        <f>C47*F47</f>
        <v>51.2</v>
      </c>
    </row>
    <row r="47" spans="1:9" x14ac:dyDescent="0.25">
      <c r="A47" s="32"/>
      <c r="B47" s="3"/>
      <c r="C47" s="33">
        <v>6.4</v>
      </c>
      <c r="D47" t="s">
        <v>12</v>
      </c>
      <c r="E47" s="33" t="s">
        <v>15</v>
      </c>
      <c r="F47" s="43">
        <v>8</v>
      </c>
      <c r="G47" s="29" t="s">
        <v>6</v>
      </c>
      <c r="H47" s="30">
        <f>C47*F47</f>
        <v>51.2</v>
      </c>
      <c r="I47" s="51"/>
    </row>
    <row r="48" spans="1:9" ht="15.75" x14ac:dyDescent="0.25">
      <c r="A48" s="18">
        <v>19</v>
      </c>
      <c r="B48" s="9" t="s">
        <v>65</v>
      </c>
      <c r="C48" s="64" t="s">
        <v>45</v>
      </c>
      <c r="D48" s="64"/>
      <c r="E48" s="64"/>
      <c r="F48" s="64"/>
      <c r="G48" s="64"/>
      <c r="H48" s="5" t="s">
        <v>41</v>
      </c>
      <c r="I48" s="62">
        <f>B49*D49+F49*H49</f>
        <v>27.6</v>
      </c>
    </row>
    <row r="49" spans="1:10" x14ac:dyDescent="0.25">
      <c r="A49" s="32"/>
      <c r="B49" s="3">
        <v>8</v>
      </c>
      <c r="C49" s="33" t="s">
        <v>15</v>
      </c>
      <c r="D49">
        <v>2</v>
      </c>
      <c r="E49" s="33" t="s">
        <v>9</v>
      </c>
      <c r="F49" s="43">
        <v>2.9</v>
      </c>
      <c r="G49" s="29" t="s">
        <v>15</v>
      </c>
      <c r="H49" s="30">
        <v>4</v>
      </c>
      <c r="I49" s="51"/>
    </row>
    <row r="50" spans="1:10" ht="15.75" x14ac:dyDescent="0.25">
      <c r="A50" s="18">
        <v>20</v>
      </c>
      <c r="B50" s="9" t="s">
        <v>66</v>
      </c>
      <c r="C50" s="64" t="s">
        <v>36</v>
      </c>
      <c r="D50" s="64"/>
      <c r="E50" s="64"/>
      <c r="F50" s="64"/>
      <c r="G50" s="64"/>
      <c r="H50" s="5" t="s">
        <v>4</v>
      </c>
      <c r="I50" s="62">
        <f>I51</f>
        <v>72</v>
      </c>
    </row>
    <row r="51" spans="1:10" s="43" customFormat="1" x14ac:dyDescent="0.25">
      <c r="A51" s="29"/>
      <c r="B51" s="29"/>
      <c r="C51" s="29">
        <v>82</v>
      </c>
      <c r="D51" s="29" t="s">
        <v>9</v>
      </c>
      <c r="E51" s="29">
        <v>8</v>
      </c>
      <c r="F51" s="29" t="s">
        <v>37</v>
      </c>
      <c r="G51" s="29">
        <v>18</v>
      </c>
      <c r="H51" s="29" t="s">
        <v>6</v>
      </c>
      <c r="I51" s="56">
        <f>C51+E51-G51</f>
        <v>72</v>
      </c>
      <c r="J51" s="61"/>
    </row>
    <row r="52" spans="1:10" ht="15.75" x14ac:dyDescent="0.25">
      <c r="A52" s="18">
        <v>21</v>
      </c>
      <c r="B52" s="9" t="s">
        <v>65</v>
      </c>
      <c r="C52" s="64" t="s">
        <v>40</v>
      </c>
      <c r="D52" s="64"/>
      <c r="E52" s="64"/>
      <c r="F52" s="64"/>
      <c r="G52" s="64"/>
      <c r="H52" s="5" t="s">
        <v>41</v>
      </c>
      <c r="I52" s="42">
        <f>H53</f>
        <v>132.80000000000001</v>
      </c>
    </row>
    <row r="53" spans="1:10" s="43" customFormat="1" x14ac:dyDescent="0.25">
      <c r="A53" s="29"/>
      <c r="B53" s="65" t="s">
        <v>53</v>
      </c>
      <c r="C53" s="65"/>
      <c r="D53" s="65"/>
      <c r="E53" s="65"/>
      <c r="F53" s="65"/>
      <c r="G53" s="29" t="s">
        <v>6</v>
      </c>
      <c r="H53" s="29">
        <v>132.80000000000001</v>
      </c>
      <c r="I53" s="29"/>
      <c r="J53" s="61"/>
    </row>
    <row r="54" spans="1:10" ht="15.75" x14ac:dyDescent="0.25">
      <c r="A54" s="18">
        <v>22</v>
      </c>
      <c r="B54" s="9" t="s">
        <v>68</v>
      </c>
      <c r="C54" s="64" t="s">
        <v>38</v>
      </c>
      <c r="D54" s="64"/>
      <c r="E54" s="64"/>
      <c r="F54" s="64"/>
      <c r="G54" s="64"/>
      <c r="H54" s="5" t="s">
        <v>4</v>
      </c>
      <c r="I54" s="42">
        <f>D55</f>
        <v>18</v>
      </c>
    </row>
    <row r="55" spans="1:10" s="43" customFormat="1" x14ac:dyDescent="0.25">
      <c r="A55" s="29"/>
      <c r="B55" s="29"/>
      <c r="C55" s="29"/>
      <c r="D55" s="29">
        <f>G51</f>
        <v>18</v>
      </c>
      <c r="E55" s="29" t="s">
        <v>29</v>
      </c>
      <c r="F55" s="29"/>
      <c r="G55" s="29"/>
      <c r="H55" s="29"/>
      <c r="I55" s="29"/>
      <c r="J55" s="61"/>
    </row>
    <row r="56" spans="1:10" ht="15.75" x14ac:dyDescent="0.25">
      <c r="A56" s="18">
        <v>23</v>
      </c>
      <c r="B56" s="9" t="s">
        <v>70</v>
      </c>
      <c r="C56" s="64" t="s">
        <v>39</v>
      </c>
      <c r="D56" s="64"/>
      <c r="E56" s="64"/>
      <c r="F56" s="64"/>
      <c r="G56" s="64"/>
      <c r="H56" s="5" t="s">
        <v>4</v>
      </c>
      <c r="I56" s="42">
        <f>D57</f>
        <v>41</v>
      </c>
    </row>
    <row r="57" spans="1:10" s="43" customFormat="1" x14ac:dyDescent="0.25">
      <c r="A57" s="29"/>
      <c r="B57" s="29"/>
      <c r="C57" s="29"/>
      <c r="D57" s="29">
        <v>41</v>
      </c>
      <c r="E57" s="29" t="s">
        <v>29</v>
      </c>
      <c r="F57" s="29"/>
      <c r="G57" s="29"/>
      <c r="H57" s="29"/>
      <c r="I57" s="29"/>
      <c r="J57" s="61"/>
    </row>
    <row r="58" spans="1:10" ht="15.75" x14ac:dyDescent="0.25">
      <c r="A58" s="18">
        <v>24</v>
      </c>
      <c r="B58" s="9"/>
      <c r="C58" s="64" t="s">
        <v>42</v>
      </c>
      <c r="D58" s="64"/>
      <c r="E58" s="64"/>
      <c r="F58" s="64"/>
      <c r="G58" s="64"/>
      <c r="H58" s="5" t="s">
        <v>56</v>
      </c>
      <c r="I58" s="42">
        <v>1</v>
      </c>
    </row>
    <row r="59" spans="1:10" s="43" customFormat="1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61"/>
    </row>
    <row r="60" spans="1:10" ht="15.75" x14ac:dyDescent="0.25">
      <c r="A60" s="18">
        <v>25</v>
      </c>
      <c r="B60" s="9"/>
      <c r="C60" s="64" t="s">
        <v>43</v>
      </c>
      <c r="D60" s="64"/>
      <c r="E60" s="64"/>
      <c r="F60" s="64"/>
      <c r="G60" s="64"/>
      <c r="H60" s="5" t="s">
        <v>90</v>
      </c>
      <c r="I60" s="42">
        <v>1</v>
      </c>
    </row>
    <row r="61" spans="1:10" s="43" customFormat="1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61"/>
    </row>
    <row r="62" spans="1:10" ht="15.75" x14ac:dyDescent="0.25">
      <c r="A62" s="18">
        <v>26</v>
      </c>
      <c r="B62" s="9" t="s">
        <v>71</v>
      </c>
      <c r="C62" s="64" t="s">
        <v>18</v>
      </c>
      <c r="D62" s="64"/>
      <c r="E62" s="64"/>
      <c r="F62" s="64"/>
      <c r="G62" s="64"/>
      <c r="H62" s="5" t="s">
        <v>7</v>
      </c>
      <c r="I62" s="52">
        <f>G63</f>
        <v>1.8</v>
      </c>
    </row>
    <row r="63" spans="1:10" x14ac:dyDescent="0.25">
      <c r="A63" s="32"/>
      <c r="B63" s="41"/>
      <c r="C63" s="31">
        <v>1800</v>
      </c>
      <c r="D63" s="45" t="s">
        <v>48</v>
      </c>
      <c r="E63" s="4">
        <v>1000</v>
      </c>
      <c r="F63" s="33" t="s">
        <v>6</v>
      </c>
      <c r="G63" s="30">
        <f>C63/E63</f>
        <v>1.8</v>
      </c>
      <c r="H63" s="33" t="s">
        <v>11</v>
      </c>
      <c r="I63" s="51"/>
    </row>
    <row r="64" spans="1:10" ht="15.75" x14ac:dyDescent="0.25">
      <c r="A64" s="20">
        <v>27</v>
      </c>
      <c r="B64" s="24" t="s">
        <v>76</v>
      </c>
      <c r="C64" s="64" t="s">
        <v>47</v>
      </c>
      <c r="D64" s="64"/>
      <c r="E64" s="64"/>
      <c r="F64" s="64"/>
      <c r="G64" s="64"/>
      <c r="H64" s="5" t="s">
        <v>7</v>
      </c>
      <c r="I64" s="52">
        <f>G65</f>
        <v>1.8</v>
      </c>
    </row>
    <row r="65" spans="1:10" x14ac:dyDescent="0.25">
      <c r="A65" s="2"/>
      <c r="B65" s="6"/>
      <c r="C65" s="31">
        <f>C63</f>
        <v>1800</v>
      </c>
      <c r="D65" s="45" t="s">
        <v>48</v>
      </c>
      <c r="E65" s="4">
        <v>1000</v>
      </c>
      <c r="F65" s="33" t="s">
        <v>6</v>
      </c>
      <c r="G65" s="30">
        <f>C65/E65</f>
        <v>1.8</v>
      </c>
      <c r="H65" s="33" t="s">
        <v>11</v>
      </c>
      <c r="I65" s="23"/>
    </row>
    <row r="66" spans="1:10" ht="15.75" x14ac:dyDescent="0.25">
      <c r="A66" s="18">
        <v>28</v>
      </c>
      <c r="B66" s="9"/>
      <c r="C66" s="64" t="s">
        <v>44</v>
      </c>
      <c r="D66" s="64"/>
      <c r="E66" s="64"/>
      <c r="F66" s="64"/>
      <c r="G66" s="64"/>
      <c r="H66" s="5" t="s">
        <v>90</v>
      </c>
      <c r="I66" s="42">
        <v>1</v>
      </c>
    </row>
    <row r="67" spans="1:10" ht="15.75" x14ac:dyDescent="0.25">
      <c r="A67" s="18">
        <v>29</v>
      </c>
      <c r="B67" s="9"/>
      <c r="C67" s="64" t="s">
        <v>55</v>
      </c>
      <c r="D67" s="64"/>
      <c r="E67" s="64"/>
      <c r="F67" s="64"/>
      <c r="G67" s="64"/>
      <c r="H67" s="5" t="s">
        <v>56</v>
      </c>
      <c r="I67" s="42">
        <v>4</v>
      </c>
    </row>
    <row r="68" spans="1:10" s="43" customFormat="1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61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</row>
  </sheetData>
  <mergeCells count="39">
    <mergeCell ref="A3:I3"/>
    <mergeCell ref="A4:I4"/>
    <mergeCell ref="A7:A8"/>
    <mergeCell ref="B7:B8"/>
    <mergeCell ref="C7:G8"/>
    <mergeCell ref="H7:H8"/>
    <mergeCell ref="I7:I8"/>
    <mergeCell ref="C34:G34"/>
    <mergeCell ref="C9:G9"/>
    <mergeCell ref="C11:G11"/>
    <mergeCell ref="C13:G13"/>
    <mergeCell ref="C15:G15"/>
    <mergeCell ref="C17:G17"/>
    <mergeCell ref="C21:G21"/>
    <mergeCell ref="C23:G23"/>
    <mergeCell ref="C25:F25"/>
    <mergeCell ref="C29:G29"/>
    <mergeCell ref="C32:G32"/>
    <mergeCell ref="A33:C33"/>
    <mergeCell ref="C19:G19"/>
    <mergeCell ref="C27:F27"/>
    <mergeCell ref="C56:G56"/>
    <mergeCell ref="C58:G58"/>
    <mergeCell ref="C48:G48"/>
    <mergeCell ref="C36:G36"/>
    <mergeCell ref="C38:G38"/>
    <mergeCell ref="C44:G44"/>
    <mergeCell ref="C46:G46"/>
    <mergeCell ref="C42:G42"/>
    <mergeCell ref="C50:G50"/>
    <mergeCell ref="C52:G52"/>
    <mergeCell ref="B53:F53"/>
    <mergeCell ref="C54:G54"/>
    <mergeCell ref="C40:G40"/>
    <mergeCell ref="C67:G67"/>
    <mergeCell ref="C60:G60"/>
    <mergeCell ref="C62:G62"/>
    <mergeCell ref="C64:G64"/>
    <mergeCell ref="C66:G66"/>
  </mergeCells>
  <pageMargins left="1.45" right="0.7" top="0" bottom="0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topLeftCell="A5" zoomScaleNormal="100" workbookViewId="0">
      <selection activeCell="L29" sqref="L29"/>
    </sheetView>
  </sheetViews>
  <sheetFormatPr defaultRowHeight="15" x14ac:dyDescent="0.25"/>
  <cols>
    <col min="1" max="1" width="5.28515625" customWidth="1"/>
    <col min="2" max="2" width="11.5703125" customWidth="1"/>
    <col min="3" max="3" width="8" customWidth="1"/>
    <col min="4" max="4" width="5.85546875" customWidth="1"/>
    <col min="5" max="6" width="8.28515625" customWidth="1"/>
    <col min="7" max="7" width="18.28515625" customWidth="1"/>
    <col min="8" max="8" width="7.140625" customWidth="1"/>
    <col min="9" max="9" width="20.28515625" customWidth="1"/>
    <col min="10" max="10" width="8.85546875" style="60"/>
  </cols>
  <sheetData>
    <row r="1" spans="1:9" x14ac:dyDescent="0.25">
      <c r="A1" s="15"/>
      <c r="B1" s="15"/>
      <c r="C1" s="1"/>
      <c r="D1" s="1"/>
      <c r="E1" s="1"/>
    </row>
    <row r="2" spans="1:9" x14ac:dyDescent="0.25">
      <c r="A2" s="15"/>
      <c r="B2" s="15"/>
      <c r="C2" s="1"/>
      <c r="D2" s="1"/>
      <c r="E2" s="1"/>
    </row>
    <row r="3" spans="1:9" ht="18.75" x14ac:dyDescent="0.3">
      <c r="A3" s="66" t="s">
        <v>91</v>
      </c>
      <c r="B3" s="66"/>
      <c r="C3" s="66"/>
      <c r="D3" s="66"/>
      <c r="E3" s="66"/>
      <c r="F3" s="66"/>
      <c r="G3" s="66"/>
      <c r="H3" s="66"/>
      <c r="I3" s="66"/>
    </row>
    <row r="4" spans="1:9" ht="18.75" x14ac:dyDescent="0.3">
      <c r="A4" s="67" t="s">
        <v>50</v>
      </c>
      <c r="B4" s="67"/>
      <c r="C4" s="67"/>
      <c r="D4" s="67"/>
      <c r="E4" s="67"/>
      <c r="F4" s="67"/>
      <c r="G4" s="67"/>
      <c r="H4" s="67"/>
      <c r="I4" s="67"/>
    </row>
    <row r="5" spans="1:9" ht="18.75" x14ac:dyDescent="0.3">
      <c r="A5" s="40"/>
      <c r="B5" s="40"/>
      <c r="C5" s="40"/>
      <c r="D5" s="40"/>
      <c r="E5" s="40"/>
      <c r="F5" s="40"/>
      <c r="G5" s="40"/>
      <c r="H5" s="40"/>
      <c r="I5" s="40"/>
    </row>
    <row r="6" spans="1:9" x14ac:dyDescent="0.25">
      <c r="A6" s="15"/>
      <c r="B6" s="15"/>
      <c r="C6" s="1"/>
      <c r="D6" s="1"/>
      <c r="E6" s="1"/>
    </row>
    <row r="7" spans="1:9" x14ac:dyDescent="0.25">
      <c r="A7" s="68" t="s">
        <v>8</v>
      </c>
      <c r="B7" s="68" t="s">
        <v>0</v>
      </c>
      <c r="C7" s="69" t="s">
        <v>1</v>
      </c>
      <c r="D7" s="69"/>
      <c r="E7" s="69"/>
      <c r="F7" s="69"/>
      <c r="G7" s="69"/>
      <c r="H7" s="69" t="s">
        <v>2</v>
      </c>
      <c r="I7" s="69" t="s">
        <v>3</v>
      </c>
    </row>
    <row r="8" spans="1:9" x14ac:dyDescent="0.25">
      <c r="A8" s="68"/>
      <c r="B8" s="68"/>
      <c r="C8" s="69"/>
      <c r="D8" s="69"/>
      <c r="E8" s="69"/>
      <c r="F8" s="69"/>
      <c r="G8" s="69"/>
      <c r="H8" s="69"/>
      <c r="I8" s="69"/>
    </row>
    <row r="9" spans="1:9" ht="15.75" x14ac:dyDescent="0.25">
      <c r="A9" s="18">
        <v>1</v>
      </c>
      <c r="B9" s="9" t="str">
        <f>'Baicoi Pompe'!B9</f>
        <v>RPCJ68B1</v>
      </c>
      <c r="C9" s="64" t="s">
        <v>27</v>
      </c>
      <c r="D9" s="64"/>
      <c r="E9" s="64"/>
      <c r="F9" s="64"/>
      <c r="G9" s="64"/>
      <c r="H9" s="5" t="s">
        <v>4</v>
      </c>
      <c r="I9" s="52">
        <f>H10</f>
        <v>101.5</v>
      </c>
    </row>
    <row r="10" spans="1:9" x14ac:dyDescent="0.25">
      <c r="A10" s="28" t="s">
        <v>16</v>
      </c>
      <c r="B10" s="27">
        <v>0.6</v>
      </c>
      <c r="C10" s="33" t="s">
        <v>9</v>
      </c>
      <c r="D10" s="33">
        <v>1.1499999999999999</v>
      </c>
      <c r="E10" s="25" t="s">
        <v>17</v>
      </c>
      <c r="F10" s="33">
        <v>58</v>
      </c>
      <c r="G10" s="25" t="s">
        <v>6</v>
      </c>
      <c r="H10" s="33">
        <f>(B10+D10)*F10</f>
        <v>101.5</v>
      </c>
      <c r="I10" s="51"/>
    </row>
    <row r="11" spans="1:9" ht="15.75" x14ac:dyDescent="0.25">
      <c r="A11" s="18">
        <v>2</v>
      </c>
      <c r="B11" s="9" t="str">
        <f>'Baicoi Pompe'!B11</f>
        <v>TRI1AA01F1</v>
      </c>
      <c r="C11" s="64" t="s">
        <v>18</v>
      </c>
      <c r="D11" s="64"/>
      <c r="E11" s="64"/>
      <c r="F11" s="64"/>
      <c r="G11" s="64"/>
      <c r="H11" s="5" t="s">
        <v>7</v>
      </c>
      <c r="I11" s="52">
        <f>H12</f>
        <v>12.6875</v>
      </c>
    </row>
    <row r="12" spans="1:9" x14ac:dyDescent="0.25">
      <c r="A12" s="32"/>
      <c r="B12" s="3">
        <f>I9</f>
        <v>101.5</v>
      </c>
      <c r="C12" s="33" t="s">
        <v>15</v>
      </c>
      <c r="D12">
        <v>0.05</v>
      </c>
      <c r="E12" s="33" t="s">
        <v>15</v>
      </c>
      <c r="F12">
        <v>2.5</v>
      </c>
      <c r="G12" s="29" t="s">
        <v>6</v>
      </c>
      <c r="H12" s="30">
        <f>B12*D12*F12</f>
        <v>12.6875</v>
      </c>
      <c r="I12" s="51"/>
    </row>
    <row r="13" spans="1:9" ht="15.75" x14ac:dyDescent="0.25">
      <c r="A13" s="18">
        <v>3</v>
      </c>
      <c r="B13" s="9" t="str">
        <f>'Baicoi Pompe'!B13</f>
        <v>CL17B1</v>
      </c>
      <c r="C13" s="64" t="s">
        <v>22</v>
      </c>
      <c r="D13" s="64"/>
      <c r="E13" s="64"/>
      <c r="F13" s="64"/>
      <c r="G13" s="64"/>
      <c r="H13" s="5" t="s">
        <v>7</v>
      </c>
      <c r="I13" s="52">
        <f>G14/1000</f>
        <v>6.56</v>
      </c>
    </row>
    <row r="14" spans="1:9" x14ac:dyDescent="0.25">
      <c r="A14" s="28"/>
      <c r="B14" s="28"/>
      <c r="C14" s="33">
        <v>40</v>
      </c>
      <c r="D14" s="33" t="s">
        <v>15</v>
      </c>
      <c r="E14" s="25">
        <v>164</v>
      </c>
      <c r="F14" s="33" t="s">
        <v>6</v>
      </c>
      <c r="G14" s="25">
        <f>C14*E14</f>
        <v>6560</v>
      </c>
      <c r="H14" s="33"/>
      <c r="I14" s="51"/>
    </row>
    <row r="15" spans="1:9" ht="15.75" x14ac:dyDescent="0.25">
      <c r="A15" s="18">
        <v>4</v>
      </c>
      <c r="B15" s="9" t="str">
        <f>'Baicoi Pompe'!B15</f>
        <v>TRI1AA01F1</v>
      </c>
      <c r="C15" s="64" t="s">
        <v>18</v>
      </c>
      <c r="D15" s="64"/>
      <c r="E15" s="64"/>
      <c r="F15" s="64"/>
      <c r="G15" s="64"/>
      <c r="H15" s="5" t="s">
        <v>7</v>
      </c>
      <c r="I15" s="52">
        <f>I13</f>
        <v>6.56</v>
      </c>
    </row>
    <row r="16" spans="1:9" x14ac:dyDescent="0.25">
      <c r="A16" s="32"/>
      <c r="B16" s="41"/>
      <c r="C16" s="33"/>
      <c r="D16" s="33"/>
      <c r="F16" s="29"/>
      <c r="G16" s="30"/>
      <c r="H16" s="33" t="s">
        <v>11</v>
      </c>
      <c r="I16" s="51"/>
    </row>
    <row r="17" spans="1:9" ht="15.75" x14ac:dyDescent="0.25">
      <c r="A17" s="20">
        <v>5</v>
      </c>
      <c r="B17" s="24" t="str">
        <f>'Baicoi Pompe'!B17</f>
        <v>TRB05B25</v>
      </c>
      <c r="C17" s="64" t="s">
        <v>87</v>
      </c>
      <c r="D17" s="64"/>
      <c r="E17" s="64"/>
      <c r="F17" s="64"/>
      <c r="G17" s="64"/>
      <c r="H17" s="5" t="s">
        <v>7</v>
      </c>
      <c r="I17" s="52">
        <f>G18</f>
        <v>19.247499999999999</v>
      </c>
    </row>
    <row r="18" spans="1:9" x14ac:dyDescent="0.25">
      <c r="A18" s="2"/>
      <c r="B18" s="2"/>
      <c r="C18" s="31">
        <f>I11</f>
        <v>12.6875</v>
      </c>
      <c r="D18" s="33" t="s">
        <v>9</v>
      </c>
      <c r="E18" s="4">
        <f>I15</f>
        <v>6.56</v>
      </c>
      <c r="F18" s="33" t="s">
        <v>6</v>
      </c>
      <c r="G18" s="30">
        <f>C18+E18</f>
        <v>19.247499999999999</v>
      </c>
      <c r="H18" s="2"/>
      <c r="I18" s="51"/>
    </row>
    <row r="19" spans="1:9" ht="15.75" x14ac:dyDescent="0.25">
      <c r="A19" s="20">
        <v>6</v>
      </c>
      <c r="B19" s="24" t="str">
        <f>'Baicoi Pompe'!B19</f>
        <v>TRA01A50</v>
      </c>
      <c r="C19" s="64" t="s">
        <v>92</v>
      </c>
      <c r="D19" s="64"/>
      <c r="E19" s="64"/>
      <c r="F19" s="64"/>
      <c r="G19" s="64"/>
      <c r="H19" s="5" t="s">
        <v>7</v>
      </c>
      <c r="I19" s="52">
        <f>I17</f>
        <v>19.247499999999999</v>
      </c>
    </row>
    <row r="20" spans="1:9" x14ac:dyDescent="0.25">
      <c r="A20" s="2"/>
      <c r="B20" s="2"/>
      <c r="C20" s="31"/>
      <c r="D20" s="33"/>
      <c r="E20" s="4"/>
      <c r="F20" s="33"/>
      <c r="G20" s="30"/>
      <c r="H20" s="2"/>
      <c r="I20" s="51"/>
    </row>
    <row r="21" spans="1:9" ht="15.75" x14ac:dyDescent="0.25">
      <c r="A21" s="18">
        <v>7</v>
      </c>
      <c r="B21" s="24" t="str">
        <f>'Baicoi Pompe'!B21</f>
        <v>RPCA02A1</v>
      </c>
      <c r="C21" s="64" t="s">
        <v>24</v>
      </c>
      <c r="D21" s="64"/>
      <c r="E21" s="64"/>
      <c r="F21" s="64"/>
      <c r="G21" s="64"/>
      <c r="H21" s="5" t="s">
        <v>10</v>
      </c>
      <c r="I21" s="52">
        <f>G22</f>
        <v>25.2</v>
      </c>
    </row>
    <row r="22" spans="1:9" x14ac:dyDescent="0.25">
      <c r="A22" s="32"/>
      <c r="B22" s="32"/>
      <c r="C22" s="33">
        <v>36</v>
      </c>
      <c r="D22" s="6" t="s">
        <v>19</v>
      </c>
      <c r="E22" s="33">
        <v>0.7</v>
      </c>
      <c r="F22" s="33" t="s">
        <v>6</v>
      </c>
      <c r="G22" s="33">
        <f>C22*E22</f>
        <v>25.2</v>
      </c>
      <c r="H22" s="6" t="s">
        <v>6</v>
      </c>
      <c r="I22" s="51"/>
    </row>
    <row r="23" spans="1:9" ht="15.75" x14ac:dyDescent="0.25">
      <c r="A23" s="18">
        <v>8</v>
      </c>
      <c r="B23" s="24" t="str">
        <f>'Baicoi Pompe'!B23</f>
        <v>TRI1AA01F1</v>
      </c>
      <c r="C23" s="64" t="s">
        <v>21</v>
      </c>
      <c r="D23" s="64"/>
      <c r="E23" s="64"/>
      <c r="F23" s="64"/>
      <c r="G23" s="64"/>
      <c r="H23" s="5" t="s">
        <v>7</v>
      </c>
      <c r="I23" s="53">
        <f>$G$24</f>
        <v>45.36</v>
      </c>
    </row>
    <row r="24" spans="1:9" x14ac:dyDescent="0.25">
      <c r="A24" s="32"/>
      <c r="B24" s="32"/>
      <c r="C24" s="3">
        <f>G22</f>
        <v>25.2</v>
      </c>
      <c r="D24" s="33" t="s">
        <v>20</v>
      </c>
      <c r="E24" s="33">
        <v>1.8</v>
      </c>
      <c r="F24" s="33" t="s">
        <v>6</v>
      </c>
      <c r="G24" s="33">
        <f>C24*E24</f>
        <v>45.36</v>
      </c>
      <c r="H24" s="33" t="s">
        <v>11</v>
      </c>
      <c r="I24" s="51"/>
    </row>
    <row r="25" spans="1:9" ht="15.75" x14ac:dyDescent="0.25">
      <c r="A25" s="18">
        <v>9</v>
      </c>
      <c r="B25" s="24" t="str">
        <f>'Baicoi Pompe'!B25</f>
        <v>TRB01C12</v>
      </c>
      <c r="C25" s="64" t="s">
        <v>78</v>
      </c>
      <c r="D25" s="64"/>
      <c r="E25" s="64"/>
      <c r="F25" s="64"/>
      <c r="G25" s="39"/>
      <c r="H25" s="5" t="s">
        <v>7</v>
      </c>
      <c r="I25" s="53">
        <f>$G$26</f>
        <v>45.36</v>
      </c>
    </row>
    <row r="26" spans="1:9" x14ac:dyDescent="0.25">
      <c r="A26" s="32"/>
      <c r="B26" s="32"/>
      <c r="C26" s="21"/>
      <c r="D26" s="21"/>
      <c r="E26" s="21"/>
      <c r="F26" s="21"/>
      <c r="G26" s="33">
        <f>I23</f>
        <v>45.36</v>
      </c>
      <c r="H26" s="2"/>
      <c r="I26" s="51"/>
    </row>
    <row r="27" spans="1:9" ht="15.75" x14ac:dyDescent="0.25">
      <c r="A27" s="18">
        <v>10</v>
      </c>
      <c r="B27" s="24" t="str">
        <f>'Baicoi Pompe'!B27</f>
        <v>TRA01A10P</v>
      </c>
      <c r="C27" s="64" t="s">
        <v>94</v>
      </c>
      <c r="D27" s="64"/>
      <c r="E27" s="64"/>
      <c r="F27" s="64"/>
      <c r="G27" s="46"/>
      <c r="H27" s="5" t="s">
        <v>7</v>
      </c>
      <c r="I27" s="53">
        <f>$G$26</f>
        <v>45.36</v>
      </c>
    </row>
    <row r="28" spans="1:9" x14ac:dyDescent="0.25">
      <c r="A28" s="32"/>
      <c r="B28" s="32"/>
      <c r="C28" s="21"/>
      <c r="D28" s="21"/>
      <c r="E28" s="21"/>
      <c r="F28" s="21"/>
      <c r="G28" s="33">
        <f>I25</f>
        <v>45.36</v>
      </c>
      <c r="H28" s="2"/>
      <c r="I28" s="51"/>
    </row>
    <row r="29" spans="1:9" ht="24.6" customHeight="1" x14ac:dyDescent="0.25">
      <c r="A29" s="35">
        <v>11</v>
      </c>
      <c r="B29" s="24" t="str">
        <f>'Baicoi Pompe'!B27</f>
        <v>TRA01A10P</v>
      </c>
      <c r="C29" s="71" t="s">
        <v>25</v>
      </c>
      <c r="D29" s="71"/>
      <c r="E29" s="71"/>
      <c r="F29" s="71"/>
      <c r="G29" s="71"/>
      <c r="H29" s="36" t="s">
        <v>4</v>
      </c>
      <c r="I29" s="54">
        <f>G30</f>
        <v>58</v>
      </c>
    </row>
    <row r="30" spans="1:9" x14ac:dyDescent="0.25">
      <c r="A30" s="32"/>
      <c r="B30" s="37"/>
      <c r="C30" s="3">
        <v>58</v>
      </c>
      <c r="D30" s="33" t="s">
        <v>15</v>
      </c>
      <c r="E30" s="33">
        <v>1</v>
      </c>
      <c r="F30" s="29" t="s">
        <v>6</v>
      </c>
      <c r="G30" s="30">
        <f>C30*E30</f>
        <v>58</v>
      </c>
      <c r="H30" s="33"/>
      <c r="I30" s="51"/>
    </row>
    <row r="31" spans="1:9" x14ac:dyDescent="0.25">
      <c r="A31" s="32"/>
      <c r="B31" s="37">
        <v>20</v>
      </c>
      <c r="C31" s="3" t="s">
        <v>32</v>
      </c>
      <c r="D31" s="33" t="s">
        <v>15</v>
      </c>
      <c r="E31" s="30">
        <f>G30</f>
        <v>58</v>
      </c>
      <c r="F31" s="29" t="s">
        <v>6</v>
      </c>
      <c r="G31" s="30">
        <f>B31*E31</f>
        <v>1160</v>
      </c>
      <c r="H31" s="33" t="s">
        <v>93</v>
      </c>
      <c r="I31" s="51"/>
    </row>
    <row r="32" spans="1:9" ht="15.75" x14ac:dyDescent="0.25">
      <c r="A32" s="20">
        <v>12</v>
      </c>
      <c r="B32" s="9" t="str">
        <f>'Baicoi Pompe'!B32</f>
        <v>RPCD09A1</v>
      </c>
      <c r="C32" s="64" t="s">
        <v>26</v>
      </c>
      <c r="D32" s="64"/>
      <c r="E32" s="64"/>
      <c r="F32" s="64"/>
      <c r="G32" s="64"/>
      <c r="H32" s="5" t="s">
        <v>23</v>
      </c>
      <c r="I32" s="53">
        <f>I33</f>
        <v>626.4</v>
      </c>
    </row>
    <row r="33" spans="1:9" x14ac:dyDescent="0.25">
      <c r="C33" s="63">
        <v>60</v>
      </c>
      <c r="D33" s="21" t="s">
        <v>28</v>
      </c>
      <c r="E33" s="21" t="s">
        <v>15</v>
      </c>
      <c r="F33" s="38">
        <f>I34</f>
        <v>10.44</v>
      </c>
      <c r="G33" s="12"/>
      <c r="H33" s="21" t="s">
        <v>6</v>
      </c>
      <c r="I33" s="38">
        <f>C33*F33</f>
        <v>626.4</v>
      </c>
    </row>
    <row r="34" spans="1:9" ht="15.75" x14ac:dyDescent="0.25">
      <c r="A34" s="20">
        <v>13</v>
      </c>
      <c r="B34" s="9" t="str">
        <f>'Baicoi Pompe'!B34</f>
        <v>CA01A1</v>
      </c>
      <c r="C34" s="64" t="s">
        <v>30</v>
      </c>
      <c r="D34" s="64"/>
      <c r="E34" s="64"/>
      <c r="F34" s="64"/>
      <c r="G34" s="64"/>
      <c r="H34" s="13" t="s">
        <v>10</v>
      </c>
      <c r="I34" s="53">
        <f>$I$35</f>
        <v>10.44</v>
      </c>
    </row>
    <row r="35" spans="1:9" x14ac:dyDescent="0.25">
      <c r="A35" s="33"/>
      <c r="B35" s="33"/>
      <c r="C35" s="21">
        <f>C30</f>
        <v>58</v>
      </c>
      <c r="D35" s="21" t="s">
        <v>12</v>
      </c>
      <c r="E35" s="21" t="s">
        <v>5</v>
      </c>
      <c r="F35" s="21">
        <v>0.18</v>
      </c>
      <c r="G35" s="6" t="s">
        <v>29</v>
      </c>
      <c r="H35" s="21" t="s">
        <v>6</v>
      </c>
      <c r="I35" s="55">
        <f>C35*F35</f>
        <v>10.44</v>
      </c>
    </row>
    <row r="36" spans="1:9" ht="15.75" x14ac:dyDescent="0.25">
      <c r="A36" s="20"/>
      <c r="B36" s="9"/>
      <c r="C36" s="64" t="s">
        <v>31</v>
      </c>
      <c r="D36" s="64"/>
      <c r="E36" s="64"/>
      <c r="F36" s="64"/>
      <c r="G36" s="64"/>
      <c r="H36" s="13" t="s">
        <v>10</v>
      </c>
      <c r="I36" s="52">
        <f>$G$37</f>
        <v>10.52352</v>
      </c>
    </row>
    <row r="37" spans="1:9" x14ac:dyDescent="0.25">
      <c r="A37" s="33"/>
      <c r="B37" s="33"/>
      <c r="C37" s="21">
        <f>I34</f>
        <v>10.44</v>
      </c>
      <c r="D37" s="21" t="s">
        <v>5</v>
      </c>
      <c r="E37" s="21">
        <v>1.008</v>
      </c>
      <c r="F37" s="21" t="s">
        <v>6</v>
      </c>
      <c r="G37" s="14">
        <f>C37*E37</f>
        <v>10.52352</v>
      </c>
      <c r="H37" s="21"/>
      <c r="I37" s="51"/>
    </row>
    <row r="38" spans="1:9" ht="15.75" x14ac:dyDescent="0.25">
      <c r="A38" s="20">
        <v>14</v>
      </c>
      <c r="B38" s="9" t="str">
        <f>'Baicoi Pompe'!B38</f>
        <v>TRB01C12</v>
      </c>
      <c r="C38" s="64" t="s">
        <v>89</v>
      </c>
      <c r="D38" s="64"/>
      <c r="E38" s="64"/>
      <c r="F38" s="64"/>
      <c r="G38" s="64"/>
      <c r="H38" s="5" t="s">
        <v>7</v>
      </c>
      <c r="I38" s="53">
        <f>$H$39</f>
        <v>25.055999999999997</v>
      </c>
    </row>
    <row r="39" spans="1:9" x14ac:dyDescent="0.25">
      <c r="A39" s="33"/>
      <c r="B39" s="33"/>
      <c r="C39" s="21">
        <f>$I$35</f>
        <v>10.44</v>
      </c>
      <c r="D39" s="21" t="s">
        <v>5</v>
      </c>
      <c r="E39" s="21">
        <v>2.4</v>
      </c>
      <c r="F39" s="21" t="s">
        <v>14</v>
      </c>
      <c r="G39" s="6" t="s">
        <v>6</v>
      </c>
      <c r="H39" s="2">
        <f>C39*E39</f>
        <v>25.055999999999997</v>
      </c>
      <c r="I39" s="51"/>
    </row>
    <row r="40" spans="1:9" ht="15.75" x14ac:dyDescent="0.25">
      <c r="A40" s="20">
        <v>15</v>
      </c>
      <c r="B40" s="9" t="str">
        <f>'Baicoi Pompe'!B40</f>
        <v>TRA06A20</v>
      </c>
      <c r="C40" s="64" t="s">
        <v>13</v>
      </c>
      <c r="D40" s="64"/>
      <c r="E40" s="64"/>
      <c r="F40" s="64"/>
      <c r="G40" s="64"/>
      <c r="H40" s="5" t="s">
        <v>7</v>
      </c>
      <c r="I40" s="53">
        <f>$H$39</f>
        <v>25.055999999999997</v>
      </c>
    </row>
    <row r="41" spans="1:9" x14ac:dyDescent="0.25">
      <c r="A41" s="33"/>
      <c r="B41" s="33"/>
      <c r="C41" s="21">
        <f>$I$35</f>
        <v>10.44</v>
      </c>
      <c r="D41" s="21" t="s">
        <v>5</v>
      </c>
      <c r="E41" s="21">
        <v>2.4</v>
      </c>
      <c r="F41" s="21" t="s">
        <v>14</v>
      </c>
      <c r="G41" s="6" t="s">
        <v>6</v>
      </c>
      <c r="H41" s="2">
        <f>C41*E41</f>
        <v>25.055999999999997</v>
      </c>
      <c r="I41" s="51"/>
    </row>
    <row r="42" spans="1:9" ht="15.75" x14ac:dyDescent="0.25">
      <c r="A42" s="18">
        <v>16</v>
      </c>
      <c r="B42" s="9" t="str">
        <f>'Baicoi Pompe'!B42</f>
        <v>RPCXA03</v>
      </c>
      <c r="C42" s="64" t="s">
        <v>51</v>
      </c>
      <c r="D42" s="64"/>
      <c r="E42" s="64"/>
      <c r="F42" s="64"/>
      <c r="G42" s="64"/>
      <c r="H42" s="5" t="s">
        <v>10</v>
      </c>
      <c r="I42" s="52">
        <f>G43</f>
        <v>19.399999999999999</v>
      </c>
    </row>
    <row r="43" spans="1:9" x14ac:dyDescent="0.25">
      <c r="A43" s="32"/>
      <c r="B43" s="32"/>
      <c r="C43" s="33">
        <f>G22</f>
        <v>25.2</v>
      </c>
      <c r="D43" s="29" t="s">
        <v>37</v>
      </c>
      <c r="E43" s="44">
        <f>G30*0.1</f>
        <v>5.8000000000000007</v>
      </c>
      <c r="F43" s="33" t="s">
        <v>6</v>
      </c>
      <c r="G43" s="33">
        <f>C43-E43</f>
        <v>19.399999999999999</v>
      </c>
      <c r="H43" s="6"/>
      <c r="I43" s="51"/>
    </row>
    <row r="44" spans="1:9" ht="15.75" x14ac:dyDescent="0.25">
      <c r="A44" s="18">
        <v>17</v>
      </c>
      <c r="B44" s="9" t="str">
        <f>'Baicoi Pompe'!B44</f>
        <v>CL29D#</v>
      </c>
      <c r="C44" s="64" t="s">
        <v>34</v>
      </c>
      <c r="D44" s="64"/>
      <c r="E44" s="64"/>
      <c r="F44" s="64"/>
      <c r="G44" s="64"/>
      <c r="H44" s="5" t="s">
        <v>7</v>
      </c>
      <c r="I44" s="62">
        <v>4.5270000000000001</v>
      </c>
    </row>
    <row r="45" spans="1:9" x14ac:dyDescent="0.25">
      <c r="A45" s="32"/>
      <c r="B45" s="32"/>
      <c r="C45" s="33"/>
      <c r="D45" s="33" t="s">
        <v>63</v>
      </c>
      <c r="E45" s="33"/>
      <c r="G45" s="29"/>
      <c r="H45" s="30"/>
      <c r="I45" s="51"/>
    </row>
    <row r="46" spans="1:9" ht="15.75" x14ac:dyDescent="0.25">
      <c r="A46" s="18">
        <v>18</v>
      </c>
      <c r="B46" s="9" t="str">
        <f>'Baicoi Pompe'!B46</f>
        <v>CE05A1</v>
      </c>
      <c r="C46" s="64" t="s">
        <v>35</v>
      </c>
      <c r="D46" s="64"/>
      <c r="E46" s="64"/>
      <c r="F46" s="64"/>
      <c r="G46" s="64"/>
      <c r="H46" s="5" t="s">
        <v>4</v>
      </c>
      <c r="I46" s="62">
        <f>C47*F47</f>
        <v>174.87</v>
      </c>
    </row>
    <row r="47" spans="1:9" x14ac:dyDescent="0.25">
      <c r="A47" s="32"/>
      <c r="B47" s="32"/>
      <c r="C47" s="33">
        <v>8.6999999999999993</v>
      </c>
      <c r="D47" t="s">
        <v>12</v>
      </c>
      <c r="E47" s="33" t="s">
        <v>15</v>
      </c>
      <c r="F47" s="43">
        <v>20.100000000000001</v>
      </c>
      <c r="G47" s="29" t="s">
        <v>6</v>
      </c>
      <c r="H47" s="30">
        <f>C47*F47</f>
        <v>174.87</v>
      </c>
      <c r="I47" s="51"/>
    </row>
    <row r="48" spans="1:9" ht="15.75" x14ac:dyDescent="0.25">
      <c r="A48" s="18">
        <v>19</v>
      </c>
      <c r="B48" s="9" t="str">
        <f>'Baicoi Pompe'!B48</f>
        <v>RPCI21A1</v>
      </c>
      <c r="C48" s="64" t="s">
        <v>45</v>
      </c>
      <c r="D48" s="64"/>
      <c r="E48" s="64"/>
      <c r="F48" s="64"/>
      <c r="G48" s="64"/>
      <c r="H48" s="5" t="s">
        <v>41</v>
      </c>
      <c r="I48" s="62">
        <f>B49*D49+F49*H49</f>
        <v>67.2</v>
      </c>
    </row>
    <row r="49" spans="1:10" x14ac:dyDescent="0.25">
      <c r="A49" s="32"/>
      <c r="B49" s="3">
        <v>20.100000000000001</v>
      </c>
      <c r="C49" s="33" t="s">
        <v>15</v>
      </c>
      <c r="D49">
        <v>2</v>
      </c>
      <c r="E49" s="33" t="s">
        <v>9</v>
      </c>
      <c r="F49" s="43">
        <v>4.5</v>
      </c>
      <c r="G49" s="29" t="s">
        <v>15</v>
      </c>
      <c r="H49" s="30">
        <v>6</v>
      </c>
      <c r="I49" s="51"/>
    </row>
    <row r="50" spans="1:10" ht="15.75" x14ac:dyDescent="0.25">
      <c r="A50" s="18">
        <v>20</v>
      </c>
      <c r="B50" s="9" t="str">
        <f>'Baicoi Pompe'!B50</f>
        <v>CD14A1</v>
      </c>
      <c r="C50" s="64" t="s">
        <v>36</v>
      </c>
      <c r="D50" s="64"/>
      <c r="E50" s="64"/>
      <c r="F50" s="64"/>
      <c r="G50" s="64"/>
      <c r="H50" s="5" t="s">
        <v>4</v>
      </c>
      <c r="I50" s="62">
        <f>I51</f>
        <v>192.75</v>
      </c>
    </row>
    <row r="51" spans="1:10" s="43" customFormat="1" x14ac:dyDescent="0.25">
      <c r="A51" s="29"/>
      <c r="B51" s="47"/>
      <c r="C51" s="29">
        <v>237</v>
      </c>
      <c r="D51" s="29" t="s">
        <v>9</v>
      </c>
      <c r="E51" s="29">
        <v>12</v>
      </c>
      <c r="F51" s="29" t="s">
        <v>37</v>
      </c>
      <c r="G51" s="29">
        <v>56.25</v>
      </c>
      <c r="H51" s="29" t="s">
        <v>6</v>
      </c>
      <c r="I51" s="56">
        <f>C51+E51-G51</f>
        <v>192.75</v>
      </c>
      <c r="J51" s="61"/>
    </row>
    <row r="52" spans="1:10" ht="15.75" x14ac:dyDescent="0.25">
      <c r="A52" s="18">
        <v>21</v>
      </c>
      <c r="B52" s="9" t="str">
        <f>'Baicoi Pompe'!B52</f>
        <v>RPCI21A1</v>
      </c>
      <c r="C52" s="64" t="s">
        <v>40</v>
      </c>
      <c r="D52" s="64"/>
      <c r="E52" s="64"/>
      <c r="F52" s="64"/>
      <c r="G52" s="64"/>
      <c r="H52" s="5" t="s">
        <v>41</v>
      </c>
      <c r="I52" s="42">
        <f>H53</f>
        <v>283.3</v>
      </c>
    </row>
    <row r="53" spans="1:10" s="43" customFormat="1" x14ac:dyDescent="0.25">
      <c r="A53" s="29"/>
      <c r="B53" s="47"/>
      <c r="C53" s="44"/>
      <c r="D53" s="65" t="s">
        <v>52</v>
      </c>
      <c r="E53" s="65"/>
      <c r="F53" s="65"/>
      <c r="G53" s="29" t="s">
        <v>6</v>
      </c>
      <c r="H53" s="29">
        <v>283.3</v>
      </c>
      <c r="I53" s="29"/>
      <c r="J53" s="61"/>
    </row>
    <row r="54" spans="1:10" ht="15.75" x14ac:dyDescent="0.25">
      <c r="A54" s="18">
        <v>22</v>
      </c>
      <c r="B54" s="9" t="str">
        <f>'Baicoi Pompe'!B54</f>
        <v>CK11K1</v>
      </c>
      <c r="C54" s="64" t="s">
        <v>38</v>
      </c>
      <c r="D54" s="64"/>
      <c r="E54" s="64"/>
      <c r="F54" s="64"/>
      <c r="G54" s="64"/>
      <c r="H54" s="5" t="s">
        <v>4</v>
      </c>
      <c r="I54" s="42">
        <f>D55</f>
        <v>56.25</v>
      </c>
    </row>
    <row r="55" spans="1:10" s="43" customFormat="1" x14ac:dyDescent="0.25">
      <c r="A55" s="29"/>
      <c r="B55" s="47"/>
      <c r="C55" s="29"/>
      <c r="D55" s="29">
        <f>G51</f>
        <v>56.25</v>
      </c>
      <c r="E55" s="29" t="s">
        <v>29</v>
      </c>
      <c r="F55" s="29"/>
      <c r="G55" s="29"/>
      <c r="H55" s="29"/>
      <c r="I55" s="29"/>
      <c r="J55" s="61"/>
    </row>
    <row r="56" spans="1:10" ht="15.75" x14ac:dyDescent="0.25">
      <c r="A56" s="18">
        <v>23</v>
      </c>
      <c r="B56" s="9" t="str">
        <f>'Baicoi Pompe'!B56</f>
        <v>CG01E1</v>
      </c>
      <c r="C56" s="64" t="s">
        <v>39</v>
      </c>
      <c r="D56" s="64"/>
      <c r="E56" s="64"/>
      <c r="F56" s="64"/>
      <c r="G56" s="64"/>
      <c r="H56" s="5" t="s">
        <v>4</v>
      </c>
      <c r="I56" s="42">
        <f>D57</f>
        <v>218</v>
      </c>
    </row>
    <row r="57" spans="1:10" s="43" customFormat="1" x14ac:dyDescent="0.25">
      <c r="A57" s="29"/>
      <c r="B57" s="47"/>
      <c r="C57" s="29"/>
      <c r="D57" s="29">
        <v>218</v>
      </c>
      <c r="E57" s="29" t="s">
        <v>29</v>
      </c>
      <c r="F57" s="29"/>
      <c r="G57" s="29"/>
      <c r="H57" s="29"/>
      <c r="I57" s="29"/>
      <c r="J57" s="61"/>
    </row>
    <row r="58" spans="1:10" ht="15.75" x14ac:dyDescent="0.25">
      <c r="A58" s="18">
        <v>24</v>
      </c>
      <c r="B58" s="9"/>
      <c r="C58" s="64" t="s">
        <v>42</v>
      </c>
      <c r="D58" s="64"/>
      <c r="E58" s="64"/>
      <c r="F58" s="64"/>
      <c r="G58" s="64"/>
      <c r="H58" s="5" t="s">
        <v>90</v>
      </c>
      <c r="I58" s="42">
        <v>1</v>
      </c>
    </row>
    <row r="59" spans="1:10" s="43" customFormat="1" x14ac:dyDescent="0.25">
      <c r="A59" s="29"/>
      <c r="B59" s="47"/>
      <c r="C59" s="29"/>
      <c r="D59" s="29"/>
      <c r="E59" s="29"/>
      <c r="F59" s="29"/>
      <c r="G59" s="29"/>
      <c r="H59" s="29"/>
      <c r="I59" s="29"/>
      <c r="J59" s="61"/>
    </row>
    <row r="60" spans="1:10" ht="15.75" x14ac:dyDescent="0.25">
      <c r="A60" s="18">
        <v>25</v>
      </c>
      <c r="B60" s="9"/>
      <c r="C60" s="64" t="s">
        <v>43</v>
      </c>
      <c r="D60" s="64"/>
      <c r="E60" s="64"/>
      <c r="F60" s="64"/>
      <c r="G60" s="64"/>
      <c r="H60" s="5" t="s">
        <v>56</v>
      </c>
      <c r="I60" s="42">
        <v>1</v>
      </c>
    </row>
    <row r="61" spans="1:10" s="43" customFormat="1" x14ac:dyDescent="0.25">
      <c r="A61" s="29"/>
      <c r="B61" s="47"/>
      <c r="C61" s="29"/>
      <c r="D61" s="29"/>
      <c r="E61" s="29"/>
      <c r="F61" s="29"/>
      <c r="G61" s="29"/>
      <c r="H61" s="29"/>
      <c r="I61" s="29"/>
      <c r="J61" s="61"/>
    </row>
    <row r="62" spans="1:10" ht="15.75" x14ac:dyDescent="0.25">
      <c r="A62" s="18">
        <v>26</v>
      </c>
      <c r="B62" s="9" t="str">
        <f>'Baicoi Pompe'!B62</f>
        <v>TRI1AA01F1</v>
      </c>
      <c r="C62" s="64" t="s">
        <v>18</v>
      </c>
      <c r="D62" s="64"/>
      <c r="E62" s="64"/>
      <c r="F62" s="64"/>
      <c r="G62" s="64"/>
      <c r="H62" s="5" t="s">
        <v>7</v>
      </c>
      <c r="I62" s="50">
        <v>1.8</v>
      </c>
    </row>
    <row r="63" spans="1:10" x14ac:dyDescent="0.25">
      <c r="A63" s="32"/>
      <c r="B63" s="32"/>
      <c r="C63" s="31"/>
      <c r="D63" s="45"/>
      <c r="E63" s="4"/>
      <c r="F63" s="33"/>
      <c r="G63" s="30"/>
      <c r="H63" s="33"/>
      <c r="I63" s="51"/>
    </row>
    <row r="64" spans="1:10" ht="15.75" x14ac:dyDescent="0.25">
      <c r="A64" s="20">
        <v>27</v>
      </c>
      <c r="B64" s="9" t="str">
        <f>'Baicoi Pompe'!B64</f>
        <v>TRA01A50</v>
      </c>
      <c r="C64" s="64" t="s">
        <v>47</v>
      </c>
      <c r="D64" s="64"/>
      <c r="E64" s="64"/>
      <c r="F64" s="64"/>
      <c r="G64" s="64"/>
      <c r="H64" s="5" t="s">
        <v>7</v>
      </c>
      <c r="I64" s="52">
        <f>I62</f>
        <v>1.8</v>
      </c>
    </row>
    <row r="65" spans="1:9" x14ac:dyDescent="0.25">
      <c r="A65" s="2"/>
      <c r="B65" s="2"/>
      <c r="C65" s="31"/>
      <c r="D65" s="45"/>
      <c r="E65" s="4"/>
      <c r="F65" s="33"/>
      <c r="G65" s="30"/>
      <c r="H65" s="33"/>
      <c r="I65" s="23"/>
    </row>
    <row r="66" spans="1:9" ht="15.75" x14ac:dyDescent="0.25">
      <c r="A66" s="18">
        <v>28</v>
      </c>
      <c r="B66" s="9"/>
      <c r="C66" s="64" t="s">
        <v>44</v>
      </c>
      <c r="D66" s="64"/>
      <c r="E66" s="64"/>
      <c r="F66" s="64"/>
      <c r="G66" s="64"/>
      <c r="H66" s="5" t="s">
        <v>56</v>
      </c>
      <c r="I66" s="42">
        <v>1</v>
      </c>
    </row>
    <row r="67" spans="1:9" ht="15.75" x14ac:dyDescent="0.25">
      <c r="A67" s="18">
        <v>29</v>
      </c>
      <c r="B67" s="9"/>
      <c r="C67" s="64" t="s">
        <v>55</v>
      </c>
      <c r="D67" s="64"/>
      <c r="E67" s="64"/>
      <c r="F67" s="64"/>
      <c r="G67" s="64"/>
      <c r="H67" s="5" t="s">
        <v>56</v>
      </c>
      <c r="I67" s="42">
        <v>8</v>
      </c>
    </row>
    <row r="68" spans="1:9" ht="15.75" x14ac:dyDescent="0.25">
      <c r="A68" s="18">
        <v>30</v>
      </c>
      <c r="B68" s="9"/>
      <c r="C68" s="64" t="s">
        <v>57</v>
      </c>
      <c r="D68" s="64"/>
      <c r="E68" s="64"/>
      <c r="F68" s="64"/>
      <c r="G68" s="64"/>
      <c r="H68" s="5" t="s">
        <v>56</v>
      </c>
      <c r="I68" s="42">
        <v>3</v>
      </c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</sheetData>
  <mergeCells count="39">
    <mergeCell ref="C23:G23"/>
    <mergeCell ref="C56:G56"/>
    <mergeCell ref="C68:G68"/>
    <mergeCell ref="A3:I3"/>
    <mergeCell ref="A4:I4"/>
    <mergeCell ref="A7:A8"/>
    <mergeCell ref="B7:B8"/>
    <mergeCell ref="C7:G8"/>
    <mergeCell ref="H7:H8"/>
    <mergeCell ref="I7:I8"/>
    <mergeCell ref="C34:G34"/>
    <mergeCell ref="C9:G9"/>
    <mergeCell ref="C11:G11"/>
    <mergeCell ref="C13:G13"/>
    <mergeCell ref="C15:G15"/>
    <mergeCell ref="C17:G17"/>
    <mergeCell ref="C21:G21"/>
    <mergeCell ref="C50:G50"/>
    <mergeCell ref="C52:G52"/>
    <mergeCell ref="C54:G54"/>
    <mergeCell ref="C25:F25"/>
    <mergeCell ref="C29:G29"/>
    <mergeCell ref="C32:G32"/>
    <mergeCell ref="C19:G19"/>
    <mergeCell ref="C40:G40"/>
    <mergeCell ref="D53:F53"/>
    <mergeCell ref="C27:F27"/>
    <mergeCell ref="C67:G67"/>
    <mergeCell ref="C60:G60"/>
    <mergeCell ref="C62:G62"/>
    <mergeCell ref="C64:G64"/>
    <mergeCell ref="C66:G66"/>
    <mergeCell ref="C58:G58"/>
    <mergeCell ref="C48:G48"/>
    <mergeCell ref="C36:G36"/>
    <mergeCell ref="C38:G38"/>
    <mergeCell ref="C44:G44"/>
    <mergeCell ref="C46:G46"/>
    <mergeCell ref="C42:G42"/>
  </mergeCells>
  <pageMargins left="1.45" right="0.7" top="0" bottom="0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Baicoi PSI</vt:lpstr>
      <vt:lpstr>Baicoi Pompe</vt:lpstr>
      <vt:lpstr>Biled Remiza</vt:lpstr>
      <vt:lpstr>'Biled Remiza'!Print_Area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</dc:creator>
  <cp:lastModifiedBy>Alina Minzicu</cp:lastModifiedBy>
  <cp:lastPrinted>2018-10-16T10:56:21Z</cp:lastPrinted>
  <dcterms:created xsi:type="dcterms:W3CDTF">2016-07-29T17:24:27Z</dcterms:created>
  <dcterms:modified xsi:type="dcterms:W3CDTF">2019-01-23T08:47:01Z</dcterms:modified>
</cp:coreProperties>
</file>