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\dropbox\proiecte_in_curs\conpet_2015\PT_UNIT\structuri_unit\c18\"/>
    </mc:Choice>
  </mc:AlternateContent>
  <bookViews>
    <workbookView xWindow="480" yWindow="525" windowWidth="8580" windowHeight="8055" tabRatio="709"/>
  </bookViews>
  <sheets>
    <sheet name="centralizator" sheetId="20" r:id="rId1"/>
    <sheet name="stalpi" sheetId="37" r:id="rId2"/>
    <sheet name="grinzi principale" sheetId="35" r:id="rId3"/>
    <sheet name="grinzi secundare" sheetId="32" r:id="rId4"/>
    <sheet name="grinzi cuplare" sheetId="30" r:id="rId5"/>
    <sheet name="grinzi acoperis" sheetId="34" r:id="rId6"/>
    <sheet name="pane acoperis" sheetId="33" r:id="rId7"/>
    <sheet name="contravanturi" sheetId="36" r:id="rId8"/>
    <sheet name="inchideri" sheetId="38" r:id="rId9"/>
    <sheet name="scara" sheetId="28" r:id="rId10"/>
  </sheets>
  <calcPr calcId="152511"/>
</workbook>
</file>

<file path=xl/calcChain.xml><?xml version="1.0" encoding="utf-8"?>
<calcChain xmlns="http://schemas.openxmlformats.org/spreadsheetml/2006/main">
  <c r="K16" i="33" l="1"/>
  <c r="L16" i="33" s="1"/>
  <c r="J21" i="28"/>
  <c r="K21" i="28" s="1"/>
  <c r="J20" i="28"/>
  <c r="K20" i="28" s="1"/>
  <c r="J19" i="28"/>
  <c r="K19" i="28" s="1"/>
  <c r="J18" i="28"/>
  <c r="K18" i="28" s="1"/>
  <c r="J17" i="28"/>
  <c r="K17" i="28" s="1"/>
  <c r="J13" i="28"/>
  <c r="K13" i="28" s="1"/>
  <c r="J12" i="28"/>
  <c r="K12" i="28" s="1"/>
  <c r="J16" i="28"/>
  <c r="K16" i="28" s="1"/>
  <c r="J15" i="28"/>
  <c r="K15" i="28" s="1"/>
  <c r="J14" i="28"/>
  <c r="K14" i="28" s="1"/>
  <c r="J11" i="28" l="1"/>
  <c r="K11" i="28" s="1"/>
  <c r="J10" i="28"/>
  <c r="K10" i="28" s="1"/>
  <c r="J9" i="28"/>
  <c r="K9" i="28" s="1"/>
  <c r="L12" i="38" l="1"/>
  <c r="K11" i="38"/>
  <c r="L11" i="38" s="1"/>
  <c r="K10" i="38"/>
  <c r="L10" i="38" s="1"/>
  <c r="L14" i="38" l="1"/>
  <c r="L15" i="38" s="1"/>
  <c r="L16" i="38" s="1"/>
  <c r="K14" i="32"/>
  <c r="L14" i="32" s="1"/>
  <c r="K13" i="32"/>
  <c r="L13" i="32" s="1"/>
  <c r="K12" i="32"/>
  <c r="L12" i="32" s="1"/>
  <c r="L12" i="34" l="1"/>
  <c r="L12" i="35"/>
  <c r="K27" i="37"/>
  <c r="L27" i="37" s="1"/>
  <c r="K26" i="37"/>
  <c r="L26" i="37" s="1"/>
  <c r="K25" i="37"/>
  <c r="L25" i="37" s="1"/>
  <c r="K24" i="37"/>
  <c r="L24" i="37" s="1"/>
  <c r="K23" i="37"/>
  <c r="L23" i="37" s="1"/>
  <c r="K22" i="37"/>
  <c r="L22" i="37" s="1"/>
  <c r="K21" i="37"/>
  <c r="L21" i="37" s="1"/>
  <c r="K20" i="37" l="1"/>
  <c r="L20" i="37" s="1"/>
  <c r="K19" i="37" l="1"/>
  <c r="L19" i="37" s="1"/>
  <c r="K18" i="37"/>
  <c r="L18" i="37" s="1"/>
  <c r="K17" i="37"/>
  <c r="L17" i="37" s="1"/>
  <c r="K12" i="37"/>
  <c r="L12" i="37" s="1"/>
  <c r="K13" i="37"/>
  <c r="L13" i="37" s="1"/>
  <c r="K14" i="37"/>
  <c r="L14" i="37" s="1"/>
  <c r="K15" i="37"/>
  <c r="L15" i="37" s="1"/>
  <c r="K16" i="37"/>
  <c r="L16" i="37"/>
  <c r="K11" i="37"/>
  <c r="L11" i="37" s="1"/>
  <c r="K10" i="37"/>
  <c r="L10" i="37" s="1"/>
  <c r="L29" i="37" l="1"/>
  <c r="L30" i="37" l="1"/>
  <c r="L31" i="37" s="1"/>
  <c r="L16" i="36" l="1"/>
  <c r="L18" i="36"/>
  <c r="L20" i="36"/>
  <c r="L22" i="36"/>
  <c r="K16" i="36"/>
  <c r="K17" i="36"/>
  <c r="L17" i="36" s="1"/>
  <c r="K18" i="36"/>
  <c r="K19" i="36"/>
  <c r="L19" i="36" s="1"/>
  <c r="K20" i="36"/>
  <c r="K21" i="36"/>
  <c r="L21" i="36" s="1"/>
  <c r="K22" i="36"/>
  <c r="L15" i="36"/>
  <c r="K15" i="36"/>
  <c r="K13" i="36"/>
  <c r="L13" i="36" s="1"/>
  <c r="K12" i="36"/>
  <c r="L12" i="36" s="1"/>
  <c r="K11" i="36"/>
  <c r="L11" i="36" s="1"/>
  <c r="K14" i="36"/>
  <c r="L14" i="36" s="1"/>
  <c r="K10" i="36"/>
  <c r="L10" i="36" s="1"/>
  <c r="L24" i="36" l="1"/>
  <c r="L25" i="36" s="1"/>
  <c r="L26" i="36" s="1"/>
  <c r="K11" i="35" l="1"/>
  <c r="L11" i="35" s="1"/>
  <c r="K10" i="35"/>
  <c r="L10" i="35" s="1"/>
  <c r="L14" i="35" l="1"/>
  <c r="L15" i="35" s="1"/>
  <c r="L16" i="35" s="1"/>
  <c r="K11" i="34"/>
  <c r="L11" i="34" s="1"/>
  <c r="K10" i="34"/>
  <c r="L10" i="34" s="1"/>
  <c r="L14" i="34" l="1"/>
  <c r="L15" i="34" s="1"/>
  <c r="L16" i="34" s="1"/>
  <c r="K15" i="33"/>
  <c r="L15" i="33" s="1"/>
  <c r="K12" i="33"/>
  <c r="L12" i="33" s="1"/>
  <c r="K14" i="33"/>
  <c r="L14" i="33" s="1"/>
  <c r="K13" i="33"/>
  <c r="L13" i="33" s="1"/>
  <c r="K11" i="33"/>
  <c r="L11" i="33" s="1"/>
  <c r="K10" i="33"/>
  <c r="L10" i="33" s="1"/>
  <c r="L15" i="30"/>
  <c r="K11" i="30"/>
  <c r="L11" i="30" s="1"/>
  <c r="K14" i="30"/>
  <c r="L14" i="30" s="1"/>
  <c r="K13" i="30"/>
  <c r="L13" i="30" s="1"/>
  <c r="K12" i="30"/>
  <c r="L12" i="30" s="1"/>
  <c r="K11" i="32"/>
  <c r="L11" i="32" s="1"/>
  <c r="K10" i="32"/>
  <c r="L10" i="32" s="1"/>
  <c r="K10" i="30"/>
  <c r="L10" i="30" s="1"/>
  <c r="L20" i="33" l="1"/>
  <c r="L21" i="33" s="1"/>
  <c r="L22" i="33" s="1"/>
  <c r="L18" i="30"/>
  <c r="L16" i="32"/>
  <c r="L17" i="32" l="1"/>
  <c r="L18" i="32" s="1"/>
  <c r="L19" i="30"/>
  <c r="L20" i="30" s="1"/>
  <c r="I22" i="20"/>
  <c r="K24" i="28" l="1"/>
  <c r="K25" i="28" s="1"/>
  <c r="K26" i="28" s="1"/>
</calcChain>
</file>

<file path=xl/sharedStrings.xml><?xml version="1.0" encoding="utf-8"?>
<sst xmlns="http://schemas.openxmlformats.org/spreadsheetml/2006/main" count="407" uniqueCount="141">
  <si>
    <t>Piesa</t>
  </si>
  <si>
    <t>Obiect</t>
  </si>
  <si>
    <t>Dimensiuni (mm)</t>
  </si>
  <si>
    <t>Buc</t>
  </si>
  <si>
    <t>Greutate (kg)</t>
  </si>
  <si>
    <t>Observatii</t>
  </si>
  <si>
    <t>t</t>
  </si>
  <si>
    <t>b</t>
  </si>
  <si>
    <t>L</t>
  </si>
  <si>
    <t>/ml</t>
  </si>
  <si>
    <t>/buc</t>
  </si>
  <si>
    <t>total</t>
  </si>
  <si>
    <t>S355</t>
  </si>
  <si>
    <t>ELECTROZI + GRUND (2%)</t>
  </si>
  <si>
    <t>profil</t>
  </si>
  <si>
    <t>TOTAL LAMINATE STALPI</t>
  </si>
  <si>
    <t>TOTAL GENERAL LAMINATE STALPI</t>
  </si>
  <si>
    <t>nr.crt.</t>
  </si>
  <si>
    <t>kg</t>
  </si>
  <si>
    <t>Descriere articol</t>
  </si>
  <si>
    <t>Stalpi</t>
  </si>
  <si>
    <t>TOTAL</t>
  </si>
  <si>
    <t>EXTRAS LAMINATE STALPI</t>
  </si>
  <si>
    <t>GP1</t>
  </si>
  <si>
    <t>GP2</t>
  </si>
  <si>
    <t>EXTRAS LAMINATE GRINZI PRINCIPALE</t>
  </si>
  <si>
    <t>EXTRAS LAMINATE GRINZI SECUNDARE</t>
  </si>
  <si>
    <t>GS1</t>
  </si>
  <si>
    <t>GS2</t>
  </si>
  <si>
    <t>EXTRAS LAMINATE GRINZI ACOPERIS</t>
  </si>
  <si>
    <t>t.g.</t>
  </si>
  <si>
    <t>TOTAL LAMINATE GRINZI PRINCIPALE</t>
  </si>
  <si>
    <t>TOTAL GENERAL LAMINATE GRINZI PRINCIPALE</t>
  </si>
  <si>
    <t>TOTAL LAMINATE GRINZI SECUNDARE</t>
  </si>
  <si>
    <t>TOTAL GENERAL LAMINATE GRINZI SECUNDARE</t>
  </si>
  <si>
    <t>teava</t>
  </si>
  <si>
    <t>EXTRAS LAMINATE GRINZI CUPLARE CADRE</t>
  </si>
  <si>
    <t>TOTAL LAMINATE GRINZI CUPLARE CADRE</t>
  </si>
  <si>
    <t>TOTAL GENERAL LAMINATE GRINZI CUPLARE CADRE</t>
  </si>
  <si>
    <t>TOTAL LAMINATE GRINZI ACOPERIS</t>
  </si>
  <si>
    <t>TOTAL GENERAL LAMINATE GRINZI ACOPERIS</t>
  </si>
  <si>
    <t>EXTRAS LAMINATE CONTRAVANTURI</t>
  </si>
  <si>
    <t>TOTAL GENERAL LAMINATE CONTRAVANTURI</t>
  </si>
  <si>
    <t>TOTAL LAMINATE CONTRAVANTURI</t>
  </si>
  <si>
    <t>trepte</t>
  </si>
  <si>
    <t>t.v.</t>
  </si>
  <si>
    <t>podest</t>
  </si>
  <si>
    <t>talpa</t>
  </si>
  <si>
    <t>tabla</t>
  </si>
  <si>
    <t>ancore chimice</t>
  </si>
  <si>
    <t>φ20</t>
  </si>
  <si>
    <t>Grinzi principale</t>
  </si>
  <si>
    <t>Grinzi secundare</t>
  </si>
  <si>
    <t>Grinzi acoperis</t>
  </si>
  <si>
    <t>Contravantuiri</t>
  </si>
  <si>
    <t>Grinzi cuplare</t>
  </si>
  <si>
    <t>PA1</t>
  </si>
  <si>
    <t>IPE 200</t>
  </si>
  <si>
    <t>PA2</t>
  </si>
  <si>
    <t>PA3</t>
  </si>
  <si>
    <t>IPE 240</t>
  </si>
  <si>
    <t>PA4</t>
  </si>
  <si>
    <t>PA5</t>
  </si>
  <si>
    <t>PA6</t>
  </si>
  <si>
    <t>EXTRAS LAMINATE PANE ACOPERIS</t>
  </si>
  <si>
    <t>TOTAL GENERAL LAMINATE PANE ACOPERIS</t>
  </si>
  <si>
    <t>TOTAL LAMINATE PANE ACOPERIS</t>
  </si>
  <si>
    <t>IPE 220</t>
  </si>
  <si>
    <t>GC1</t>
  </si>
  <si>
    <t>Φ125x6</t>
  </si>
  <si>
    <t>GC2</t>
  </si>
  <si>
    <t>GC3</t>
  </si>
  <si>
    <t>GC4</t>
  </si>
  <si>
    <t>GC5</t>
  </si>
  <si>
    <t>buloane</t>
  </si>
  <si>
    <t>GA1</t>
  </si>
  <si>
    <t>IPE 300</t>
  </si>
  <si>
    <t>GA2</t>
  </si>
  <si>
    <t>IPE 330</t>
  </si>
  <si>
    <t>CV1</t>
  </si>
  <si>
    <r>
      <t xml:space="preserve">t.v. </t>
    </r>
    <r>
      <rPr>
        <sz val="11"/>
        <color theme="1"/>
        <rFont val="Calibri"/>
        <family val="2"/>
      </rPr>
      <t>Φ114.3x6</t>
    </r>
  </si>
  <si>
    <t>CV2</t>
  </si>
  <si>
    <t>CV3</t>
  </si>
  <si>
    <t>CV4</t>
  </si>
  <si>
    <t>CV5</t>
  </si>
  <si>
    <t>CV6</t>
  </si>
  <si>
    <t>CV7</t>
  </si>
  <si>
    <t>CV8</t>
  </si>
  <si>
    <t>CV9</t>
  </si>
  <si>
    <t>CV10</t>
  </si>
  <si>
    <t>CV11</t>
  </si>
  <si>
    <t>CV12</t>
  </si>
  <si>
    <t>CV13</t>
  </si>
  <si>
    <t>S1</t>
  </si>
  <si>
    <t>HE 240 A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</si>
  <si>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</si>
  <si>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</si>
  <si>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</si>
  <si>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</si>
  <si>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</si>
  <si>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</si>
  <si>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</si>
  <si>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</si>
  <si>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</si>
  <si>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</si>
  <si>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</si>
  <si>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</si>
  <si>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</si>
  <si>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</si>
  <si>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</si>
  <si>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</si>
  <si>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</si>
  <si>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M24 grupa 10.9</t>
  </si>
  <si>
    <t>M22 grupa 10.9</t>
  </si>
  <si>
    <t>GS3</t>
  </si>
  <si>
    <t>GS4</t>
  </si>
  <si>
    <t>GS5</t>
  </si>
  <si>
    <t>EXTRAS LAMINATE ELEMENTE INCHIDERI</t>
  </si>
  <si>
    <t>GI1</t>
  </si>
  <si>
    <t>t.v. 100x100x6</t>
  </si>
  <si>
    <t>TOTAL LAMINATE ELEMENTE INCHIDERE</t>
  </si>
  <si>
    <t>TOTAL GENERAL LAMINATE ELEMENTE INCHIDERE</t>
  </si>
  <si>
    <t>GI2</t>
  </si>
  <si>
    <t>M14 grupa 8.8</t>
  </si>
  <si>
    <t>EXTRAS LAMINATE SCARA</t>
  </si>
  <si>
    <t>TOTAL LAMINATE SCARA</t>
  </si>
  <si>
    <t>TOTAL GENERAL LAMINATE SCARA</t>
  </si>
  <si>
    <t>50x50x5</t>
  </si>
  <si>
    <t>vang</t>
  </si>
  <si>
    <t>UPN 140</t>
  </si>
  <si>
    <t>cornier</t>
  </si>
  <si>
    <t>L 50x50x5</t>
  </si>
  <si>
    <t>stalp</t>
  </si>
  <si>
    <t>60x60x6</t>
  </si>
  <si>
    <t>Pane acoperis</t>
  </si>
  <si>
    <t>Inchideri</t>
  </si>
  <si>
    <t>Scara</t>
  </si>
  <si>
    <t>REABILITARE SEDIU II CONPET</t>
  </si>
  <si>
    <t>S.C. CONPET S.A.</t>
  </si>
  <si>
    <t>PLOIESTI</t>
  </si>
  <si>
    <t>PA7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</si>
</sst>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24"/>
  <sheetViews>
    <sheetView tabSelected="1" workbookViewId="0">
      <selection activeCell="R24" sqref="R24"/>
    </sheetView>
  </sheetViews>
  <sheetFormatPr defaultColWidth="8.85546875" defaultRowHeight="15" x14ac:dyDescent="0.25"/>
  <cols>
    <col min="1" max="16384" width="8.85546875" style="5"/>
  </cols>
  <sheetData>
    <row r="1" spans="3:11" s="7" customFormat="1" x14ac:dyDescent="0.25"/>
    <row r="2" spans="3:11" s="7" customFormat="1" ht="15.75" x14ac:dyDescent="0.25">
      <c r="C2" s="43" t="s">
        <v>138</v>
      </c>
      <c r="D2" s="43"/>
      <c r="E2" s="43"/>
      <c r="F2" s="43"/>
      <c r="G2" s="43"/>
      <c r="H2" s="43"/>
      <c r="I2" s="43"/>
      <c r="J2" s="8"/>
      <c r="K2" s="8"/>
    </row>
    <row r="3" spans="3:11" s="7" customFormat="1" x14ac:dyDescent="0.25">
      <c r="C3" s="43"/>
      <c r="D3" s="43"/>
      <c r="E3" s="43"/>
      <c r="F3" s="43"/>
      <c r="G3" s="43"/>
      <c r="H3" s="43"/>
      <c r="I3" s="43"/>
      <c r="J3" s="3"/>
      <c r="K3" s="3"/>
    </row>
    <row r="4" spans="3:11" s="7" customFormat="1" ht="15.75" x14ac:dyDescent="0.25">
      <c r="C4" s="9"/>
      <c r="D4" s="9"/>
      <c r="E4" s="9"/>
      <c r="F4" s="9"/>
      <c r="G4" s="9"/>
      <c r="H4" s="9"/>
      <c r="I4" s="9"/>
      <c r="J4" s="3"/>
      <c r="K4" s="3"/>
    </row>
    <row r="5" spans="3:11" s="7" customFormat="1" ht="14.45" customHeight="1" x14ac:dyDescent="0.25">
      <c r="C5" s="44" t="s">
        <v>137</v>
      </c>
      <c r="D5" s="44"/>
      <c r="E5" s="44"/>
      <c r="F5" s="44"/>
      <c r="G5" s="44"/>
      <c r="H5" s="44"/>
      <c r="I5" s="44"/>
      <c r="J5" s="10"/>
      <c r="K5" s="10"/>
    </row>
    <row r="6" spans="3:11" s="7" customFormat="1" ht="14.45" customHeight="1" x14ac:dyDescent="0.25">
      <c r="C6" s="44"/>
      <c r="D6" s="44"/>
      <c r="E6" s="44"/>
      <c r="F6" s="44"/>
      <c r="G6" s="44"/>
      <c r="H6" s="44"/>
      <c r="I6" s="44"/>
      <c r="J6" s="10"/>
      <c r="K6" s="10"/>
    </row>
    <row r="7" spans="3:11" s="7" customFormat="1" ht="15.75" x14ac:dyDescent="0.25">
      <c r="C7" s="45" t="s">
        <v>139</v>
      </c>
      <c r="D7" s="45"/>
      <c r="E7" s="45"/>
      <c r="F7" s="45"/>
      <c r="G7" s="45"/>
      <c r="H7" s="45"/>
      <c r="I7" s="45"/>
      <c r="J7" s="3"/>
      <c r="K7" s="3"/>
    </row>
    <row r="10" spans="3:11" x14ac:dyDescent="0.25">
      <c r="C10" s="46" t="s">
        <v>17</v>
      </c>
      <c r="D10" s="46" t="s">
        <v>19</v>
      </c>
      <c r="E10" s="46"/>
      <c r="F10" s="46"/>
      <c r="G10" s="46"/>
      <c r="H10" s="46"/>
      <c r="I10" s="46" t="s">
        <v>18</v>
      </c>
    </row>
    <row r="11" spans="3:11" x14ac:dyDescent="0.25">
      <c r="C11" s="46"/>
      <c r="D11" s="46"/>
      <c r="E11" s="46"/>
      <c r="F11" s="46"/>
      <c r="G11" s="46"/>
      <c r="H11" s="46"/>
      <c r="I11" s="46"/>
    </row>
    <row r="12" spans="3:11" x14ac:dyDescent="0.25">
      <c r="C12" s="6">
        <v>1</v>
      </c>
      <c r="D12" s="42" t="s">
        <v>20</v>
      </c>
      <c r="E12" s="42"/>
      <c r="F12" s="42"/>
      <c r="G12" s="42"/>
      <c r="H12" s="42"/>
      <c r="I12" s="6">
        <v>10463</v>
      </c>
    </row>
    <row r="13" spans="3:11" x14ac:dyDescent="0.25">
      <c r="C13" s="6">
        <v>2</v>
      </c>
      <c r="D13" s="42" t="s">
        <v>51</v>
      </c>
      <c r="E13" s="42"/>
      <c r="F13" s="42"/>
      <c r="G13" s="42"/>
      <c r="H13" s="42"/>
      <c r="I13" s="6">
        <v>4185</v>
      </c>
    </row>
    <row r="14" spans="3:11" x14ac:dyDescent="0.25">
      <c r="C14" s="6">
        <v>3</v>
      </c>
      <c r="D14" s="42" t="s">
        <v>52</v>
      </c>
      <c r="E14" s="42"/>
      <c r="F14" s="42"/>
      <c r="G14" s="42"/>
      <c r="H14" s="42"/>
      <c r="I14" s="6">
        <v>3679</v>
      </c>
    </row>
    <row r="15" spans="3:11" x14ac:dyDescent="0.25">
      <c r="C15" s="6">
        <v>4</v>
      </c>
      <c r="D15" s="42" t="s">
        <v>55</v>
      </c>
      <c r="E15" s="42"/>
      <c r="F15" s="42"/>
      <c r="G15" s="42"/>
      <c r="H15" s="42"/>
      <c r="I15" s="6">
        <v>1267</v>
      </c>
    </row>
    <row r="16" spans="3:11" x14ac:dyDescent="0.25">
      <c r="C16" s="6">
        <v>5</v>
      </c>
      <c r="D16" s="42" t="s">
        <v>53</v>
      </c>
      <c r="E16" s="42"/>
      <c r="F16" s="42"/>
      <c r="G16" s="42"/>
      <c r="H16" s="42"/>
      <c r="I16" s="6">
        <v>3643</v>
      </c>
    </row>
    <row r="17" spans="3:11" x14ac:dyDescent="0.25">
      <c r="C17" s="6">
        <v>6</v>
      </c>
      <c r="D17" s="42" t="s">
        <v>134</v>
      </c>
      <c r="E17" s="42"/>
      <c r="F17" s="42"/>
      <c r="G17" s="42"/>
      <c r="H17" s="42"/>
      <c r="I17" s="6">
        <v>6169</v>
      </c>
    </row>
    <row r="18" spans="3:11" s="18" customFormat="1" x14ac:dyDescent="0.25">
      <c r="C18" s="19">
        <v>7</v>
      </c>
      <c r="D18" s="47" t="s">
        <v>54</v>
      </c>
      <c r="E18" s="48"/>
      <c r="F18" s="48"/>
      <c r="G18" s="48"/>
      <c r="H18" s="49"/>
      <c r="I18" s="19">
        <v>1932</v>
      </c>
    </row>
    <row r="19" spans="3:11" s="18" customFormat="1" x14ac:dyDescent="0.25">
      <c r="C19" s="37">
        <v>8</v>
      </c>
      <c r="D19" s="47" t="s">
        <v>135</v>
      </c>
      <c r="E19" s="48"/>
      <c r="F19" s="48"/>
      <c r="G19" s="48"/>
      <c r="H19" s="49"/>
      <c r="I19" s="37">
        <v>17274</v>
      </c>
    </row>
    <row r="20" spans="3:11" s="18" customFormat="1" x14ac:dyDescent="0.25">
      <c r="C20" s="19">
        <v>9</v>
      </c>
      <c r="D20" s="47" t="s">
        <v>136</v>
      </c>
      <c r="E20" s="48"/>
      <c r="F20" s="48"/>
      <c r="G20" s="48"/>
      <c r="H20" s="49"/>
      <c r="I20" s="19">
        <v>1535</v>
      </c>
    </row>
    <row r="21" spans="3:11" x14ac:dyDescent="0.25">
      <c r="C21" s="6"/>
      <c r="D21" s="42"/>
      <c r="E21" s="42"/>
      <c r="F21" s="42"/>
      <c r="G21" s="42"/>
      <c r="H21" s="42"/>
      <c r="I21" s="6"/>
    </row>
    <row r="22" spans="3:11" x14ac:dyDescent="0.25">
      <c r="C22" s="46" t="s">
        <v>21</v>
      </c>
      <c r="D22" s="46"/>
      <c r="E22" s="46"/>
      <c r="F22" s="46"/>
      <c r="G22" s="46"/>
      <c r="H22" s="46"/>
      <c r="I22" s="11">
        <f>SUM(I12:I21)</f>
        <v>50147</v>
      </c>
    </row>
    <row r="24" spans="3:11" x14ac:dyDescent="0.25">
      <c r="C24" s="3"/>
      <c r="D24" s="3"/>
      <c r="E24" s="3"/>
      <c r="F24" s="3"/>
      <c r="G24" s="3"/>
      <c r="H24" s="3"/>
      <c r="I24" s="3"/>
      <c r="J24" s="3"/>
      <c r="K24" s="3"/>
    </row>
  </sheetData>
  <mergeCells count="17">
    <mergeCell ref="D15:H15"/>
    <mergeCell ref="D16:H16"/>
    <mergeCell ref="D17:H17"/>
    <mergeCell ref="D21:H21"/>
    <mergeCell ref="C22:H22"/>
    <mergeCell ref="D18:H18"/>
    <mergeCell ref="D20:H20"/>
    <mergeCell ref="D19:H19"/>
    <mergeCell ref="D14:H14"/>
    <mergeCell ref="C2:I3"/>
    <mergeCell ref="C5:I6"/>
    <mergeCell ref="C7:I7"/>
    <mergeCell ref="C10:C11"/>
    <mergeCell ref="D10:H11"/>
    <mergeCell ref="I10:I11"/>
    <mergeCell ref="D12:H12"/>
    <mergeCell ref="D13:H1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L26"/>
  <sheetViews>
    <sheetView topLeftCell="A4" workbookViewId="0">
      <selection activeCell="K30" sqref="K30"/>
    </sheetView>
  </sheetViews>
  <sheetFormatPr defaultRowHeight="15" x14ac:dyDescent="0.25"/>
  <cols>
    <col min="1" max="11" width="9.140625" style="14"/>
    <col min="12" max="12" width="10.140625" style="14" bestFit="1" customWidth="1"/>
    <col min="13" max="16384" width="9.140625" style="14"/>
  </cols>
  <sheetData>
    <row r="4" spans="3:12" x14ac:dyDescent="0.25">
      <c r="C4" s="44" t="s">
        <v>124</v>
      </c>
      <c r="D4" s="46"/>
      <c r="E4" s="46"/>
      <c r="F4" s="46"/>
      <c r="G4" s="46"/>
      <c r="H4" s="46"/>
      <c r="I4" s="46"/>
      <c r="J4" s="46"/>
      <c r="K4" s="46"/>
      <c r="L4" s="46"/>
    </row>
    <row r="5" spans="3:12" x14ac:dyDescent="0.25"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3:12" x14ac:dyDescent="0.25">
      <c r="C6" s="1"/>
      <c r="I6" s="2"/>
      <c r="J6" s="2"/>
      <c r="K6" s="2"/>
    </row>
    <row r="7" spans="3:12" x14ac:dyDescent="0.25">
      <c r="C7" s="46" t="s">
        <v>0</v>
      </c>
      <c r="D7" s="46" t="s">
        <v>1</v>
      </c>
      <c r="E7" s="54" t="s">
        <v>2</v>
      </c>
      <c r="F7" s="54"/>
      <c r="G7" s="46"/>
      <c r="H7" s="46" t="s">
        <v>3</v>
      </c>
      <c r="I7" s="46" t="s">
        <v>4</v>
      </c>
      <c r="J7" s="46"/>
      <c r="K7" s="46"/>
      <c r="L7" s="46" t="s">
        <v>5</v>
      </c>
    </row>
    <row r="8" spans="3:12" x14ac:dyDescent="0.25">
      <c r="C8" s="46"/>
      <c r="D8" s="50"/>
      <c r="E8" s="16" t="s">
        <v>6</v>
      </c>
      <c r="F8" s="16" t="s">
        <v>7</v>
      </c>
      <c r="G8" s="17" t="s">
        <v>8</v>
      </c>
      <c r="H8" s="46"/>
      <c r="I8" s="4" t="s">
        <v>9</v>
      </c>
      <c r="J8" s="4" t="s">
        <v>10</v>
      </c>
      <c r="K8" s="4" t="s">
        <v>11</v>
      </c>
      <c r="L8" s="46"/>
    </row>
    <row r="9" spans="3:12" x14ac:dyDescent="0.25">
      <c r="C9" s="15" t="s">
        <v>128</v>
      </c>
      <c r="D9" s="15" t="s">
        <v>14</v>
      </c>
      <c r="E9" s="55" t="s">
        <v>129</v>
      </c>
      <c r="F9" s="42"/>
      <c r="G9" s="15">
        <v>5000</v>
      </c>
      <c r="H9" s="15">
        <v>4</v>
      </c>
      <c r="I9" s="13">
        <v>16</v>
      </c>
      <c r="J9" s="13">
        <f>I9*G9/1000</f>
        <v>80</v>
      </c>
      <c r="K9" s="13">
        <f t="shared" ref="K9:K21" si="0">J9*H9</f>
        <v>320</v>
      </c>
      <c r="L9" s="15" t="s">
        <v>12</v>
      </c>
    </row>
    <row r="10" spans="3:12" s="18" customFormat="1" x14ac:dyDescent="0.25">
      <c r="C10" s="37" t="s">
        <v>46</v>
      </c>
      <c r="D10" s="37" t="s">
        <v>14</v>
      </c>
      <c r="E10" s="55" t="s">
        <v>129</v>
      </c>
      <c r="F10" s="42"/>
      <c r="G10" s="37">
        <v>3000</v>
      </c>
      <c r="H10" s="37">
        <v>2</v>
      </c>
      <c r="I10" s="13">
        <v>16</v>
      </c>
      <c r="J10" s="13">
        <f>I10*G10/1000</f>
        <v>48</v>
      </c>
      <c r="K10" s="13">
        <f t="shared" si="0"/>
        <v>96</v>
      </c>
      <c r="L10" s="37" t="s">
        <v>12</v>
      </c>
    </row>
    <row r="11" spans="3:12" s="18" customFormat="1" x14ac:dyDescent="0.25">
      <c r="C11" s="37" t="s">
        <v>46</v>
      </c>
      <c r="D11" s="37" t="s">
        <v>14</v>
      </c>
      <c r="E11" s="55" t="s">
        <v>129</v>
      </c>
      <c r="F11" s="42"/>
      <c r="G11" s="37">
        <v>1500</v>
      </c>
      <c r="H11" s="37">
        <v>4</v>
      </c>
      <c r="I11" s="13">
        <v>16</v>
      </c>
      <c r="J11" s="13">
        <f>I11*G11/1000</f>
        <v>24</v>
      </c>
      <c r="K11" s="13">
        <f t="shared" si="0"/>
        <v>96</v>
      </c>
      <c r="L11" s="37" t="s">
        <v>12</v>
      </c>
    </row>
    <row r="12" spans="3:12" s="18" customFormat="1" x14ac:dyDescent="0.25">
      <c r="C12" s="37" t="s">
        <v>46</v>
      </c>
      <c r="D12" s="37" t="s">
        <v>130</v>
      </c>
      <c r="E12" s="56" t="s">
        <v>131</v>
      </c>
      <c r="F12" s="57"/>
      <c r="G12" s="37">
        <v>3000</v>
      </c>
      <c r="H12" s="37">
        <v>2</v>
      </c>
      <c r="I12" s="13">
        <v>3.77</v>
      </c>
      <c r="J12" s="13">
        <f>I12*G12/1000</f>
        <v>11.31</v>
      </c>
      <c r="K12" s="13">
        <f t="shared" si="0"/>
        <v>22.62</v>
      </c>
      <c r="L12" s="37" t="s">
        <v>12</v>
      </c>
    </row>
    <row r="13" spans="3:12" s="18" customFormat="1" x14ac:dyDescent="0.25">
      <c r="C13" s="37" t="s">
        <v>46</v>
      </c>
      <c r="D13" s="37" t="s">
        <v>130</v>
      </c>
      <c r="E13" s="56" t="s">
        <v>131</v>
      </c>
      <c r="F13" s="57"/>
      <c r="G13" s="37">
        <v>1500</v>
      </c>
      <c r="H13" s="37">
        <v>2</v>
      </c>
      <c r="I13" s="13">
        <v>3.77</v>
      </c>
      <c r="J13" s="13">
        <f>I13*G13/1000</f>
        <v>5.6550000000000002</v>
      </c>
      <c r="K13" s="13">
        <f t="shared" si="0"/>
        <v>11.31</v>
      </c>
      <c r="L13" s="37" t="s">
        <v>12</v>
      </c>
    </row>
    <row r="14" spans="3:12" s="18" customFormat="1" x14ac:dyDescent="0.25">
      <c r="C14" s="37" t="s">
        <v>46</v>
      </c>
      <c r="D14" s="37" t="s">
        <v>48</v>
      </c>
      <c r="E14" s="36">
        <v>5</v>
      </c>
      <c r="F14" s="37">
        <v>1226</v>
      </c>
      <c r="G14" s="37">
        <v>2576</v>
      </c>
      <c r="H14" s="37">
        <v>1</v>
      </c>
      <c r="I14" s="13"/>
      <c r="J14" s="13">
        <f>((E14*F14*G14)/10^9)*7850</f>
        <v>123.95840800000001</v>
      </c>
      <c r="K14" s="13">
        <f t="shared" si="0"/>
        <v>123.95840800000001</v>
      </c>
      <c r="L14" s="37" t="s">
        <v>12</v>
      </c>
    </row>
    <row r="15" spans="3:12" s="18" customFormat="1" x14ac:dyDescent="0.25">
      <c r="C15" s="37" t="s">
        <v>44</v>
      </c>
      <c r="D15" s="37" t="s">
        <v>45</v>
      </c>
      <c r="E15" s="56" t="s">
        <v>127</v>
      </c>
      <c r="F15" s="57"/>
      <c r="G15" s="37">
        <v>8000</v>
      </c>
      <c r="H15" s="37">
        <v>3</v>
      </c>
      <c r="I15" s="13">
        <v>6.85</v>
      </c>
      <c r="J15" s="13">
        <f>I15*G15/1000</f>
        <v>54.8</v>
      </c>
      <c r="K15" s="13">
        <f t="shared" si="0"/>
        <v>164.39999999999998</v>
      </c>
      <c r="L15" s="37" t="s">
        <v>12</v>
      </c>
    </row>
    <row r="16" spans="3:12" s="18" customFormat="1" x14ac:dyDescent="0.25">
      <c r="C16" s="37" t="s">
        <v>44</v>
      </c>
      <c r="D16" s="37" t="s">
        <v>48</v>
      </c>
      <c r="E16" s="36">
        <v>5</v>
      </c>
      <c r="F16" s="37">
        <v>276</v>
      </c>
      <c r="G16" s="37">
        <v>1176</v>
      </c>
      <c r="H16" s="37">
        <v>22</v>
      </c>
      <c r="I16" s="13"/>
      <c r="J16" s="13">
        <f>((E16*F16*G16)/10^9)*7850</f>
        <v>12.739607999999999</v>
      </c>
      <c r="K16" s="13">
        <f t="shared" si="0"/>
        <v>280.27137599999998</v>
      </c>
      <c r="L16" s="37" t="s">
        <v>12</v>
      </c>
    </row>
    <row r="17" spans="3:12" s="18" customFormat="1" x14ac:dyDescent="0.25">
      <c r="C17" s="37" t="s">
        <v>44</v>
      </c>
      <c r="D17" s="37" t="s">
        <v>130</v>
      </c>
      <c r="E17" s="56" t="s">
        <v>131</v>
      </c>
      <c r="F17" s="57"/>
      <c r="G17" s="37">
        <v>1200</v>
      </c>
      <c r="H17" s="37">
        <v>44</v>
      </c>
      <c r="I17" s="13">
        <v>3.77</v>
      </c>
      <c r="J17" s="13">
        <f>I17*G17/1000</f>
        <v>4.524</v>
      </c>
      <c r="K17" s="13">
        <f t="shared" si="0"/>
        <v>199.05600000000001</v>
      </c>
      <c r="L17" s="37" t="s">
        <v>12</v>
      </c>
    </row>
    <row r="18" spans="3:12" s="18" customFormat="1" x14ac:dyDescent="0.25">
      <c r="C18" s="37" t="s">
        <v>44</v>
      </c>
      <c r="D18" s="37" t="s">
        <v>130</v>
      </c>
      <c r="E18" s="56" t="s">
        <v>131</v>
      </c>
      <c r="F18" s="57"/>
      <c r="G18" s="37">
        <v>300</v>
      </c>
      <c r="H18" s="37">
        <v>44</v>
      </c>
      <c r="I18" s="13">
        <v>3.77</v>
      </c>
      <c r="J18" s="13">
        <f>I18*G18/1000</f>
        <v>1.131</v>
      </c>
      <c r="K18" s="13">
        <f t="shared" si="0"/>
        <v>49.764000000000003</v>
      </c>
      <c r="L18" s="37" t="s">
        <v>12</v>
      </c>
    </row>
    <row r="19" spans="3:12" s="18" customFormat="1" x14ac:dyDescent="0.25">
      <c r="C19" s="37" t="s">
        <v>132</v>
      </c>
      <c r="D19" s="37" t="s">
        <v>45</v>
      </c>
      <c r="E19" s="56" t="s">
        <v>133</v>
      </c>
      <c r="F19" s="57"/>
      <c r="G19" s="37">
        <v>2180</v>
      </c>
      <c r="H19" s="37">
        <v>4</v>
      </c>
      <c r="I19" s="13">
        <v>9.8699999999999992</v>
      </c>
      <c r="J19" s="13">
        <f>I19*G19/1000</f>
        <v>21.516599999999997</v>
      </c>
      <c r="K19" s="13">
        <f t="shared" si="0"/>
        <v>86.066399999999987</v>
      </c>
      <c r="L19" s="37" t="s">
        <v>12</v>
      </c>
    </row>
    <row r="20" spans="3:12" s="18" customFormat="1" x14ac:dyDescent="0.25">
      <c r="C20" s="37" t="s">
        <v>47</v>
      </c>
      <c r="D20" s="37" t="s">
        <v>30</v>
      </c>
      <c r="E20" s="41">
        <v>8</v>
      </c>
      <c r="F20" s="41">
        <v>160</v>
      </c>
      <c r="G20" s="37">
        <v>160</v>
      </c>
      <c r="H20" s="37">
        <v>4</v>
      </c>
      <c r="I20" s="13"/>
      <c r="J20" s="13">
        <f>((E20*F20*G20)/10^9)*7850</f>
        <v>1.60768</v>
      </c>
      <c r="K20" s="13">
        <f t="shared" si="0"/>
        <v>6.43072</v>
      </c>
      <c r="L20" s="37" t="s">
        <v>12</v>
      </c>
    </row>
    <row r="21" spans="3:12" s="18" customFormat="1" x14ac:dyDescent="0.25">
      <c r="C21" s="37" t="s">
        <v>47</v>
      </c>
      <c r="D21" s="37" t="s">
        <v>30</v>
      </c>
      <c r="E21" s="41">
        <v>8</v>
      </c>
      <c r="F21" s="41">
        <v>600</v>
      </c>
      <c r="G21" s="37">
        <v>1300</v>
      </c>
      <c r="H21" s="37">
        <v>1</v>
      </c>
      <c r="I21" s="13"/>
      <c r="J21" s="13">
        <f>((E21*F21*G21)/10^9)*7850</f>
        <v>48.984000000000002</v>
      </c>
      <c r="K21" s="13">
        <f t="shared" si="0"/>
        <v>48.984000000000002</v>
      </c>
      <c r="L21" s="37" t="s">
        <v>12</v>
      </c>
    </row>
    <row r="22" spans="3:12" s="18" customFormat="1" x14ac:dyDescent="0.25">
      <c r="C22" s="47" t="s">
        <v>49</v>
      </c>
      <c r="D22" s="49"/>
      <c r="E22" s="56" t="s">
        <v>50</v>
      </c>
      <c r="F22" s="49"/>
      <c r="G22" s="37">
        <v>150</v>
      </c>
      <c r="H22" s="37">
        <v>24</v>
      </c>
      <c r="I22" s="13"/>
      <c r="J22" s="13"/>
      <c r="K22" s="13"/>
      <c r="L22" s="37"/>
    </row>
    <row r="23" spans="3:12" x14ac:dyDescent="0.25">
      <c r="C23" s="15"/>
      <c r="D23" s="15"/>
      <c r="E23" s="15"/>
      <c r="F23" s="15"/>
      <c r="G23" s="15"/>
      <c r="H23" s="15"/>
      <c r="I23" s="15"/>
      <c r="J23" s="15"/>
      <c r="K23" s="15"/>
      <c r="L23" s="15"/>
    </row>
    <row r="24" spans="3:12" x14ac:dyDescent="0.25">
      <c r="C24" s="53" t="s">
        <v>125</v>
      </c>
      <c r="D24" s="53"/>
      <c r="E24" s="53"/>
      <c r="F24" s="53"/>
      <c r="G24" s="53"/>
      <c r="H24" s="53"/>
      <c r="I24" s="53"/>
      <c r="J24" s="53"/>
      <c r="K24" s="12">
        <f>SUM(K1:K23)</f>
        <v>1504.8609039999997</v>
      </c>
    </row>
    <row r="25" spans="3:12" x14ac:dyDescent="0.25">
      <c r="C25" s="46" t="s">
        <v>13</v>
      </c>
      <c r="D25" s="46"/>
      <c r="E25" s="46"/>
      <c r="F25" s="46"/>
      <c r="G25" s="46"/>
      <c r="H25" s="46"/>
      <c r="I25" s="46"/>
      <c r="J25" s="46"/>
      <c r="K25" s="4">
        <f>K24*2/100</f>
        <v>30.097218079999994</v>
      </c>
    </row>
    <row r="26" spans="3:12" x14ac:dyDescent="0.25">
      <c r="C26" s="50" t="s">
        <v>126</v>
      </c>
      <c r="D26" s="51"/>
      <c r="E26" s="51"/>
      <c r="F26" s="51"/>
      <c r="G26" s="51"/>
      <c r="H26" s="51"/>
      <c r="I26" s="51"/>
      <c r="J26" s="52"/>
      <c r="K26" s="4">
        <f>K24+K25</f>
        <v>1534.9581220799996</v>
      </c>
    </row>
  </sheetData>
  <mergeCells count="21">
    <mergeCell ref="C25:J25"/>
    <mergeCell ref="C26:J26"/>
    <mergeCell ref="C24:J24"/>
    <mergeCell ref="E10:F10"/>
    <mergeCell ref="E11:F11"/>
    <mergeCell ref="E15:F15"/>
    <mergeCell ref="E12:F12"/>
    <mergeCell ref="E13:F13"/>
    <mergeCell ref="E17:F17"/>
    <mergeCell ref="E18:F18"/>
    <mergeCell ref="E19:F19"/>
    <mergeCell ref="C22:D22"/>
    <mergeCell ref="E22:F22"/>
    <mergeCell ref="E9:F9"/>
    <mergeCell ref="C4:L5"/>
    <mergeCell ref="C7:C8"/>
    <mergeCell ref="D7:D8"/>
    <mergeCell ref="E7:G7"/>
    <mergeCell ref="H7:H8"/>
    <mergeCell ref="I7:K7"/>
    <mergeCell ref="L7:L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M31"/>
  <sheetViews>
    <sheetView workbookViewId="0">
      <selection activeCell="P23" sqref="P23"/>
    </sheetView>
  </sheetViews>
  <sheetFormatPr defaultRowHeight="15" x14ac:dyDescent="0.25"/>
  <cols>
    <col min="1" max="16384" width="9.140625" style="18"/>
  </cols>
  <sheetData>
    <row r="5" spans="4:13" x14ac:dyDescent="0.25">
      <c r="D5" s="44" t="s">
        <v>22</v>
      </c>
      <c r="E5" s="46"/>
      <c r="F5" s="46"/>
      <c r="G5" s="46"/>
      <c r="H5" s="46"/>
      <c r="I5" s="46"/>
      <c r="J5" s="46"/>
      <c r="K5" s="46"/>
      <c r="L5" s="46"/>
      <c r="M5" s="46"/>
    </row>
    <row r="6" spans="4:13" x14ac:dyDescent="0.25">
      <c r="D6" s="46"/>
      <c r="E6" s="46"/>
      <c r="F6" s="46"/>
      <c r="G6" s="46"/>
      <c r="H6" s="46"/>
      <c r="I6" s="46"/>
      <c r="J6" s="46"/>
      <c r="K6" s="46"/>
      <c r="L6" s="46"/>
      <c r="M6" s="46"/>
    </row>
    <row r="7" spans="4:13" x14ac:dyDescent="0.25">
      <c r="D7" s="1"/>
      <c r="J7" s="2"/>
      <c r="K7" s="2"/>
      <c r="L7" s="2"/>
    </row>
    <row r="8" spans="4:13" x14ac:dyDescent="0.25">
      <c r="D8" s="46" t="s">
        <v>0</v>
      </c>
      <c r="E8" s="46" t="s">
        <v>1</v>
      </c>
      <c r="F8" s="54" t="s">
        <v>2</v>
      </c>
      <c r="G8" s="54"/>
      <c r="H8" s="46"/>
      <c r="I8" s="46" t="s">
        <v>3</v>
      </c>
      <c r="J8" s="46" t="s">
        <v>4</v>
      </c>
      <c r="K8" s="46"/>
      <c r="L8" s="46"/>
      <c r="M8" s="46" t="s">
        <v>5</v>
      </c>
    </row>
    <row r="9" spans="4:13" x14ac:dyDescent="0.25">
      <c r="D9" s="46"/>
      <c r="E9" s="50"/>
      <c r="F9" s="29" t="s">
        <v>6</v>
      </c>
      <c r="G9" s="29" t="s">
        <v>7</v>
      </c>
      <c r="H9" s="30" t="s">
        <v>8</v>
      </c>
      <c r="I9" s="46"/>
      <c r="J9" s="4" t="s">
        <v>9</v>
      </c>
      <c r="K9" s="4" t="s">
        <v>10</v>
      </c>
      <c r="L9" s="4" t="s">
        <v>11</v>
      </c>
      <c r="M9" s="46"/>
    </row>
    <row r="10" spans="4:13" x14ac:dyDescent="0.25">
      <c r="D10" s="31" t="s">
        <v>93</v>
      </c>
      <c r="E10" s="31" t="s">
        <v>14</v>
      </c>
      <c r="F10" s="42" t="s">
        <v>94</v>
      </c>
      <c r="G10" s="42"/>
      <c r="H10" s="31">
        <v>7375</v>
      </c>
      <c r="I10" s="31">
        <v>1</v>
      </c>
      <c r="J10" s="13">
        <v>60.3</v>
      </c>
      <c r="K10" s="13">
        <f>J10*H10/1000</f>
        <v>444.71249999999998</v>
      </c>
      <c r="L10" s="13">
        <f>K10*I10</f>
        <v>444.71249999999998</v>
      </c>
      <c r="M10" s="31" t="s">
        <v>12</v>
      </c>
    </row>
    <row r="11" spans="4:13" x14ac:dyDescent="0.25">
      <c r="D11" s="31" t="s">
        <v>95</v>
      </c>
      <c r="E11" s="31" t="s">
        <v>30</v>
      </c>
      <c r="F11" s="31">
        <v>25</v>
      </c>
      <c r="G11" s="31">
        <v>650</v>
      </c>
      <c r="H11" s="31">
        <v>660</v>
      </c>
      <c r="I11" s="31">
        <v>15</v>
      </c>
      <c r="J11" s="13"/>
      <c r="K11" s="13">
        <f>((F11*G11*H11)/10^9)*7850</f>
        <v>84.191249999999997</v>
      </c>
      <c r="L11" s="13">
        <f>K11*I11</f>
        <v>1262.8687499999999</v>
      </c>
      <c r="M11" s="31" t="s">
        <v>12</v>
      </c>
    </row>
    <row r="12" spans="4:13" x14ac:dyDescent="0.25">
      <c r="D12" s="31" t="s">
        <v>96</v>
      </c>
      <c r="E12" s="31" t="s">
        <v>30</v>
      </c>
      <c r="F12" s="31">
        <v>15</v>
      </c>
      <c r="G12" s="31">
        <v>400</v>
      </c>
      <c r="H12" s="31">
        <v>650</v>
      </c>
      <c r="I12" s="31">
        <v>30</v>
      </c>
      <c r="J12" s="13"/>
      <c r="K12" s="13">
        <f t="shared" ref="K12:K17" si="0">((F12*G12*H12)/10^9)*7850</f>
        <v>30.614999999999998</v>
      </c>
      <c r="L12" s="13">
        <f t="shared" ref="L12:L18" si="1">K12*I12</f>
        <v>918.44999999999993</v>
      </c>
      <c r="M12" s="31" t="s">
        <v>12</v>
      </c>
    </row>
    <row r="13" spans="4:13" x14ac:dyDescent="0.25">
      <c r="D13" s="31" t="s">
        <v>97</v>
      </c>
      <c r="E13" s="31" t="s">
        <v>30</v>
      </c>
      <c r="F13" s="31">
        <v>15</v>
      </c>
      <c r="G13" s="31">
        <v>210</v>
      </c>
      <c r="H13" s="31">
        <v>400</v>
      </c>
      <c r="I13" s="31">
        <v>30</v>
      </c>
      <c r="J13" s="13"/>
      <c r="K13" s="13">
        <f t="shared" si="0"/>
        <v>9.891</v>
      </c>
      <c r="L13" s="13">
        <f t="shared" si="1"/>
        <v>296.73</v>
      </c>
      <c r="M13" s="31" t="s">
        <v>12</v>
      </c>
    </row>
    <row r="14" spans="4:13" x14ac:dyDescent="0.25">
      <c r="D14" s="31" t="s">
        <v>98</v>
      </c>
      <c r="E14" s="31" t="s">
        <v>30</v>
      </c>
      <c r="F14" s="31">
        <v>15</v>
      </c>
      <c r="G14" s="31">
        <v>195</v>
      </c>
      <c r="H14" s="31">
        <v>400</v>
      </c>
      <c r="I14" s="31">
        <v>60</v>
      </c>
      <c r="J14" s="13"/>
      <c r="K14" s="13">
        <f t="shared" si="0"/>
        <v>9.1844999999999999</v>
      </c>
      <c r="L14" s="13">
        <f t="shared" si="1"/>
        <v>551.06999999999994</v>
      </c>
      <c r="M14" s="31" t="s">
        <v>12</v>
      </c>
    </row>
    <row r="15" spans="4:13" x14ac:dyDescent="0.25">
      <c r="D15" s="31" t="s">
        <v>99</v>
      </c>
      <c r="E15" s="31" t="s">
        <v>30</v>
      </c>
      <c r="F15" s="31">
        <v>15</v>
      </c>
      <c r="G15" s="31">
        <v>206</v>
      </c>
      <c r="H15" s="31">
        <v>320</v>
      </c>
      <c r="I15" s="31">
        <v>18</v>
      </c>
      <c r="J15" s="13"/>
      <c r="K15" s="13">
        <f t="shared" si="0"/>
        <v>7.7620800000000001</v>
      </c>
      <c r="L15" s="13">
        <f t="shared" si="1"/>
        <v>139.71744000000001</v>
      </c>
      <c r="M15" s="31" t="s">
        <v>12</v>
      </c>
    </row>
    <row r="16" spans="4:13" x14ac:dyDescent="0.25">
      <c r="D16" s="31" t="s">
        <v>100</v>
      </c>
      <c r="E16" s="31" t="s">
        <v>30</v>
      </c>
      <c r="F16" s="31">
        <v>10</v>
      </c>
      <c r="G16" s="31">
        <v>116</v>
      </c>
      <c r="H16" s="31">
        <v>206</v>
      </c>
      <c r="I16" s="31">
        <v>90</v>
      </c>
      <c r="J16" s="13"/>
      <c r="K16" s="13">
        <f t="shared" si="0"/>
        <v>1.8758360000000001</v>
      </c>
      <c r="L16" s="13">
        <f t="shared" si="1"/>
        <v>168.82524000000001</v>
      </c>
      <c r="M16" s="31" t="s">
        <v>12</v>
      </c>
    </row>
    <row r="17" spans="4:13" x14ac:dyDescent="0.25">
      <c r="D17" s="31" t="s">
        <v>101</v>
      </c>
      <c r="E17" s="37" t="s">
        <v>30</v>
      </c>
      <c r="F17" s="31">
        <v>10</v>
      </c>
      <c r="G17" s="31">
        <v>153</v>
      </c>
      <c r="H17" s="31">
        <v>236</v>
      </c>
      <c r="I17" s="31">
        <v>30</v>
      </c>
      <c r="J17" s="13"/>
      <c r="K17" s="13">
        <f t="shared" si="0"/>
        <v>2.8344779999999998</v>
      </c>
      <c r="L17" s="13">
        <f t="shared" si="1"/>
        <v>85.03434</v>
      </c>
      <c r="M17" s="31" t="s">
        <v>12</v>
      </c>
    </row>
    <row r="18" spans="4:13" x14ac:dyDescent="0.25">
      <c r="D18" s="31" t="s">
        <v>102</v>
      </c>
      <c r="E18" s="31" t="s">
        <v>14</v>
      </c>
      <c r="F18" s="42" t="s">
        <v>94</v>
      </c>
      <c r="G18" s="42"/>
      <c r="H18" s="31">
        <v>7375</v>
      </c>
      <c r="I18" s="31">
        <v>2</v>
      </c>
      <c r="J18" s="13">
        <v>60.3</v>
      </c>
      <c r="K18" s="13">
        <f t="shared" ref="K18:K27" si="2">J18*H18/1000</f>
        <v>444.71249999999998</v>
      </c>
      <c r="L18" s="13">
        <f t="shared" si="1"/>
        <v>889.42499999999995</v>
      </c>
      <c r="M18" s="31" t="s">
        <v>12</v>
      </c>
    </row>
    <row r="19" spans="4:13" x14ac:dyDescent="0.25">
      <c r="D19" s="31" t="s">
        <v>103</v>
      </c>
      <c r="E19" s="31" t="s">
        <v>14</v>
      </c>
      <c r="F19" s="42" t="s">
        <v>94</v>
      </c>
      <c r="G19" s="42"/>
      <c r="H19" s="31">
        <v>7375</v>
      </c>
      <c r="I19" s="31">
        <v>2</v>
      </c>
      <c r="J19" s="13">
        <v>60.3</v>
      </c>
      <c r="K19" s="13">
        <f t="shared" si="2"/>
        <v>444.71249999999998</v>
      </c>
      <c r="L19" s="13">
        <f t="shared" ref="L19:L27" si="3">K19*I19</f>
        <v>889.42499999999995</v>
      </c>
      <c r="M19" s="31" t="s">
        <v>12</v>
      </c>
    </row>
    <row r="20" spans="4:13" x14ac:dyDescent="0.25">
      <c r="D20" s="31" t="s">
        <v>104</v>
      </c>
      <c r="E20" s="32" t="s">
        <v>14</v>
      </c>
      <c r="F20" s="42" t="s">
        <v>94</v>
      </c>
      <c r="G20" s="42"/>
      <c r="H20" s="32">
        <v>7375</v>
      </c>
      <c r="I20" s="32">
        <v>1</v>
      </c>
      <c r="J20" s="13">
        <v>60.3</v>
      </c>
      <c r="K20" s="13">
        <f t="shared" si="2"/>
        <v>444.71249999999998</v>
      </c>
      <c r="L20" s="13">
        <f t="shared" si="3"/>
        <v>444.71249999999998</v>
      </c>
      <c r="M20" s="31" t="s">
        <v>12</v>
      </c>
    </row>
    <row r="21" spans="4:13" x14ac:dyDescent="0.25">
      <c r="D21" s="31" t="s">
        <v>105</v>
      </c>
      <c r="E21" s="33" t="s">
        <v>14</v>
      </c>
      <c r="F21" s="42" t="s">
        <v>94</v>
      </c>
      <c r="G21" s="42"/>
      <c r="H21" s="33">
        <v>7375</v>
      </c>
      <c r="I21" s="33">
        <v>1</v>
      </c>
      <c r="J21" s="13">
        <v>60.3</v>
      </c>
      <c r="K21" s="13">
        <f t="shared" si="2"/>
        <v>444.71249999999998</v>
      </c>
      <c r="L21" s="13">
        <f t="shared" si="3"/>
        <v>444.71249999999998</v>
      </c>
      <c r="M21" s="31" t="s">
        <v>12</v>
      </c>
    </row>
    <row r="22" spans="4:13" x14ac:dyDescent="0.25">
      <c r="D22" s="31" t="s">
        <v>106</v>
      </c>
      <c r="E22" s="33" t="s">
        <v>14</v>
      </c>
      <c r="F22" s="42" t="s">
        <v>94</v>
      </c>
      <c r="G22" s="42"/>
      <c r="H22" s="33">
        <v>7375</v>
      </c>
      <c r="I22" s="33">
        <v>1</v>
      </c>
      <c r="J22" s="13">
        <v>60.3</v>
      </c>
      <c r="K22" s="13">
        <f t="shared" si="2"/>
        <v>444.71249999999998</v>
      </c>
      <c r="L22" s="13">
        <f t="shared" si="3"/>
        <v>444.71249999999998</v>
      </c>
      <c r="M22" s="33" t="s">
        <v>12</v>
      </c>
    </row>
    <row r="23" spans="4:13" x14ac:dyDescent="0.25">
      <c r="D23" s="31" t="s">
        <v>107</v>
      </c>
      <c r="E23" s="33" t="s">
        <v>14</v>
      </c>
      <c r="F23" s="42" t="s">
        <v>94</v>
      </c>
      <c r="G23" s="42"/>
      <c r="H23" s="33">
        <v>7375</v>
      </c>
      <c r="I23" s="33">
        <v>1</v>
      </c>
      <c r="J23" s="13">
        <v>60.3</v>
      </c>
      <c r="K23" s="13">
        <f t="shared" si="2"/>
        <v>444.71249999999998</v>
      </c>
      <c r="L23" s="13">
        <f t="shared" si="3"/>
        <v>444.71249999999998</v>
      </c>
      <c r="M23" s="33" t="s">
        <v>12</v>
      </c>
    </row>
    <row r="24" spans="4:13" x14ac:dyDescent="0.25">
      <c r="D24" s="31" t="s">
        <v>108</v>
      </c>
      <c r="E24" s="33" t="s">
        <v>14</v>
      </c>
      <c r="F24" s="42" t="s">
        <v>94</v>
      </c>
      <c r="G24" s="42"/>
      <c r="H24" s="33">
        <v>7375</v>
      </c>
      <c r="I24" s="33">
        <v>1</v>
      </c>
      <c r="J24" s="13">
        <v>60.3</v>
      </c>
      <c r="K24" s="13">
        <f t="shared" si="2"/>
        <v>444.71249999999998</v>
      </c>
      <c r="L24" s="13">
        <f t="shared" si="3"/>
        <v>444.71249999999998</v>
      </c>
      <c r="M24" s="33" t="s">
        <v>12</v>
      </c>
    </row>
    <row r="25" spans="4:13" x14ac:dyDescent="0.25">
      <c r="D25" s="31" t="s">
        <v>109</v>
      </c>
      <c r="E25" s="33" t="s">
        <v>14</v>
      </c>
      <c r="F25" s="42" t="s">
        <v>94</v>
      </c>
      <c r="G25" s="42"/>
      <c r="H25" s="33">
        <v>7919</v>
      </c>
      <c r="I25" s="33">
        <v>2</v>
      </c>
      <c r="J25" s="13">
        <v>60.3</v>
      </c>
      <c r="K25" s="13">
        <f t="shared" si="2"/>
        <v>477.51569999999998</v>
      </c>
      <c r="L25" s="13">
        <f t="shared" si="3"/>
        <v>955.03139999999996</v>
      </c>
      <c r="M25" s="33" t="s">
        <v>12</v>
      </c>
    </row>
    <row r="26" spans="4:13" x14ac:dyDescent="0.25">
      <c r="D26" s="31" t="s">
        <v>110</v>
      </c>
      <c r="E26" s="33" t="s">
        <v>14</v>
      </c>
      <c r="F26" s="42" t="s">
        <v>94</v>
      </c>
      <c r="G26" s="42"/>
      <c r="H26" s="33">
        <v>7919</v>
      </c>
      <c r="I26" s="33">
        <v>2</v>
      </c>
      <c r="J26" s="13">
        <v>60.3</v>
      </c>
      <c r="K26" s="13">
        <f t="shared" si="2"/>
        <v>477.51569999999998</v>
      </c>
      <c r="L26" s="13">
        <f t="shared" si="3"/>
        <v>955.03139999999996</v>
      </c>
      <c r="M26" s="33" t="s">
        <v>12</v>
      </c>
    </row>
    <row r="27" spans="4:13" x14ac:dyDescent="0.25">
      <c r="D27" s="31" t="s">
        <v>111</v>
      </c>
      <c r="E27" s="33" t="s">
        <v>14</v>
      </c>
      <c r="F27" s="42" t="s">
        <v>94</v>
      </c>
      <c r="G27" s="42"/>
      <c r="H27" s="33">
        <v>7919</v>
      </c>
      <c r="I27" s="33">
        <v>1</v>
      </c>
      <c r="J27" s="13">
        <v>60.3</v>
      </c>
      <c r="K27" s="13">
        <f t="shared" si="2"/>
        <v>477.51569999999998</v>
      </c>
      <c r="L27" s="13">
        <f t="shared" si="3"/>
        <v>477.51569999999998</v>
      </c>
      <c r="M27" s="33" t="s">
        <v>12</v>
      </c>
    </row>
    <row r="28" spans="4:13" x14ac:dyDescent="0.25">
      <c r="D28" s="31"/>
      <c r="E28" s="31"/>
      <c r="F28" s="31"/>
      <c r="G28" s="31"/>
      <c r="H28" s="31"/>
      <c r="I28" s="31"/>
      <c r="J28" s="31"/>
      <c r="K28" s="31"/>
      <c r="L28" s="31"/>
      <c r="M28" s="31"/>
    </row>
    <row r="29" spans="4:13" x14ac:dyDescent="0.25">
      <c r="D29" s="53" t="s">
        <v>15</v>
      </c>
      <c r="E29" s="53"/>
      <c r="F29" s="53"/>
      <c r="G29" s="53"/>
      <c r="H29" s="53"/>
      <c r="I29" s="53"/>
      <c r="J29" s="53"/>
      <c r="K29" s="53"/>
      <c r="L29" s="12">
        <f>SUM(L10:L28)</f>
        <v>10257.399269999998</v>
      </c>
    </row>
    <row r="30" spans="4:13" x14ac:dyDescent="0.25">
      <c r="D30" s="46" t="s">
        <v>13</v>
      </c>
      <c r="E30" s="46"/>
      <c r="F30" s="46"/>
      <c r="G30" s="46"/>
      <c r="H30" s="46"/>
      <c r="I30" s="46"/>
      <c r="J30" s="46"/>
      <c r="K30" s="46"/>
      <c r="L30" s="4">
        <f>L29*2/100</f>
        <v>205.14798539999995</v>
      </c>
    </row>
    <row r="31" spans="4:13" x14ac:dyDescent="0.25">
      <c r="D31" s="50" t="s">
        <v>16</v>
      </c>
      <c r="E31" s="51"/>
      <c r="F31" s="51"/>
      <c r="G31" s="51"/>
      <c r="H31" s="51"/>
      <c r="I31" s="51"/>
      <c r="J31" s="51"/>
      <c r="K31" s="52"/>
      <c r="L31" s="4">
        <f>L29+L30</f>
        <v>10462.547255399999</v>
      </c>
    </row>
  </sheetData>
  <mergeCells count="21">
    <mergeCell ref="D5:M6"/>
    <mergeCell ref="D8:D9"/>
    <mergeCell ref="E8:E9"/>
    <mergeCell ref="F8:H8"/>
    <mergeCell ref="I8:I9"/>
    <mergeCell ref="J8:L8"/>
    <mergeCell ref="M8:M9"/>
    <mergeCell ref="F27:G27"/>
    <mergeCell ref="D31:K31"/>
    <mergeCell ref="F18:G18"/>
    <mergeCell ref="F19:G19"/>
    <mergeCell ref="F10:G10"/>
    <mergeCell ref="D29:K29"/>
    <mergeCell ref="D30:K30"/>
    <mergeCell ref="F20:G20"/>
    <mergeCell ref="F21:G21"/>
    <mergeCell ref="F22:G22"/>
    <mergeCell ref="F23:G23"/>
    <mergeCell ref="F24:G24"/>
    <mergeCell ref="F25:G25"/>
    <mergeCell ref="F26:G2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M16"/>
  <sheetViews>
    <sheetView workbookViewId="0">
      <selection activeCell="I29" sqref="I29"/>
    </sheetView>
  </sheetViews>
  <sheetFormatPr defaultRowHeight="15" x14ac:dyDescent="0.25"/>
  <cols>
    <col min="1" max="16384" width="9.140625" style="18"/>
  </cols>
  <sheetData>
    <row r="5" spans="4:13" x14ac:dyDescent="0.25">
      <c r="D5" s="44" t="s">
        <v>25</v>
      </c>
      <c r="E5" s="46"/>
      <c r="F5" s="46"/>
      <c r="G5" s="46"/>
      <c r="H5" s="46"/>
      <c r="I5" s="46"/>
      <c r="J5" s="46"/>
      <c r="K5" s="46"/>
      <c r="L5" s="46"/>
      <c r="M5" s="46"/>
    </row>
    <row r="6" spans="4:13" x14ac:dyDescent="0.25">
      <c r="D6" s="46"/>
      <c r="E6" s="46"/>
      <c r="F6" s="46"/>
      <c r="G6" s="46"/>
      <c r="H6" s="46"/>
      <c r="I6" s="46"/>
      <c r="J6" s="46"/>
      <c r="K6" s="46"/>
      <c r="L6" s="46"/>
      <c r="M6" s="46"/>
    </row>
    <row r="7" spans="4:13" x14ac:dyDescent="0.25">
      <c r="D7" s="1"/>
      <c r="J7" s="2"/>
      <c r="K7" s="2"/>
      <c r="L7" s="2"/>
    </row>
    <row r="8" spans="4:13" x14ac:dyDescent="0.25">
      <c r="D8" s="46" t="s">
        <v>0</v>
      </c>
      <c r="E8" s="46" t="s">
        <v>1</v>
      </c>
      <c r="F8" s="54" t="s">
        <v>2</v>
      </c>
      <c r="G8" s="54"/>
      <c r="H8" s="46"/>
      <c r="I8" s="46" t="s">
        <v>3</v>
      </c>
      <c r="J8" s="46" t="s">
        <v>4</v>
      </c>
      <c r="K8" s="46"/>
      <c r="L8" s="46"/>
      <c r="M8" s="46" t="s">
        <v>5</v>
      </c>
    </row>
    <row r="9" spans="4:13" x14ac:dyDescent="0.25">
      <c r="D9" s="46"/>
      <c r="E9" s="50"/>
      <c r="F9" s="27" t="s">
        <v>6</v>
      </c>
      <c r="G9" s="27" t="s">
        <v>7</v>
      </c>
      <c r="H9" s="28" t="s">
        <v>8</v>
      </c>
      <c r="I9" s="46"/>
      <c r="J9" s="4" t="s">
        <v>9</v>
      </c>
      <c r="K9" s="4" t="s">
        <v>10</v>
      </c>
      <c r="L9" s="4" t="s">
        <v>11</v>
      </c>
      <c r="M9" s="46"/>
    </row>
    <row r="10" spans="4:13" x14ac:dyDescent="0.25">
      <c r="D10" s="26" t="s">
        <v>23</v>
      </c>
      <c r="E10" s="26" t="s">
        <v>14</v>
      </c>
      <c r="F10" s="42" t="s">
        <v>78</v>
      </c>
      <c r="G10" s="42"/>
      <c r="H10" s="26">
        <v>7746</v>
      </c>
      <c r="I10" s="26">
        <v>10</v>
      </c>
      <c r="J10" s="13">
        <v>49.1</v>
      </c>
      <c r="K10" s="13">
        <f>J10*H10/1000</f>
        <v>380.32860000000005</v>
      </c>
      <c r="L10" s="13">
        <f>K10*I10</f>
        <v>3803.2860000000005</v>
      </c>
      <c r="M10" s="26" t="s">
        <v>12</v>
      </c>
    </row>
    <row r="11" spans="4:13" x14ac:dyDescent="0.25">
      <c r="D11" s="26" t="s">
        <v>24</v>
      </c>
      <c r="E11" s="26" t="s">
        <v>30</v>
      </c>
      <c r="F11" s="26">
        <v>12</v>
      </c>
      <c r="G11" s="26">
        <v>240</v>
      </c>
      <c r="H11" s="26">
        <v>530</v>
      </c>
      <c r="I11" s="26">
        <v>20</v>
      </c>
      <c r="J11" s="13"/>
      <c r="K11" s="13">
        <f>((F11*G11*H11)/10^9)*7850</f>
        <v>11.982240000000001</v>
      </c>
      <c r="L11" s="13">
        <f>K11*I11</f>
        <v>239.64480000000003</v>
      </c>
      <c r="M11" s="26" t="s">
        <v>12</v>
      </c>
    </row>
    <row r="12" spans="4:13" x14ac:dyDescent="0.25">
      <c r="D12" s="47" t="s">
        <v>74</v>
      </c>
      <c r="E12" s="49"/>
      <c r="F12" s="47" t="s">
        <v>112</v>
      </c>
      <c r="G12" s="49"/>
      <c r="H12" s="33">
        <v>80</v>
      </c>
      <c r="I12" s="33">
        <v>200</v>
      </c>
      <c r="J12" s="13"/>
      <c r="K12" s="13">
        <v>0.3</v>
      </c>
      <c r="L12" s="13">
        <f>K12*I12</f>
        <v>60</v>
      </c>
      <c r="M12" s="33"/>
    </row>
    <row r="13" spans="4:13" x14ac:dyDescent="0.25">
      <c r="D13" s="26"/>
      <c r="E13" s="26"/>
      <c r="F13" s="26"/>
      <c r="G13" s="26"/>
      <c r="H13" s="26"/>
      <c r="I13" s="26"/>
      <c r="J13" s="26"/>
      <c r="K13" s="26"/>
      <c r="L13" s="26"/>
      <c r="M13" s="26"/>
    </row>
    <row r="14" spans="4:13" x14ac:dyDescent="0.25">
      <c r="D14" s="53" t="s">
        <v>31</v>
      </c>
      <c r="E14" s="53"/>
      <c r="F14" s="53"/>
      <c r="G14" s="53"/>
      <c r="H14" s="53"/>
      <c r="I14" s="53"/>
      <c r="J14" s="53"/>
      <c r="K14" s="53"/>
      <c r="L14" s="12">
        <f>SUM(L10:L13)</f>
        <v>4102.9308000000001</v>
      </c>
    </row>
    <row r="15" spans="4:13" x14ac:dyDescent="0.25">
      <c r="D15" s="46" t="s">
        <v>13</v>
      </c>
      <c r="E15" s="46"/>
      <c r="F15" s="46"/>
      <c r="G15" s="46"/>
      <c r="H15" s="46"/>
      <c r="I15" s="46"/>
      <c r="J15" s="46"/>
      <c r="K15" s="46"/>
      <c r="L15" s="4">
        <f>L14*2/100</f>
        <v>82.058616000000001</v>
      </c>
    </row>
    <row r="16" spans="4:13" x14ac:dyDescent="0.25">
      <c r="D16" s="50" t="s">
        <v>32</v>
      </c>
      <c r="E16" s="51"/>
      <c r="F16" s="51"/>
      <c r="G16" s="51"/>
      <c r="H16" s="51"/>
      <c r="I16" s="51"/>
      <c r="J16" s="51"/>
      <c r="K16" s="52"/>
      <c r="L16" s="4">
        <f>L14+L15</f>
        <v>4184.9894160000003</v>
      </c>
    </row>
  </sheetData>
  <mergeCells count="13">
    <mergeCell ref="F10:G10"/>
    <mergeCell ref="D14:K14"/>
    <mergeCell ref="D15:K15"/>
    <mergeCell ref="D16:K16"/>
    <mergeCell ref="D5:M6"/>
    <mergeCell ref="D8:D9"/>
    <mergeCell ref="E8:E9"/>
    <mergeCell ref="F8:H8"/>
    <mergeCell ref="I8:I9"/>
    <mergeCell ref="J8:L8"/>
    <mergeCell ref="M8:M9"/>
    <mergeCell ref="D12:E12"/>
    <mergeCell ref="F12:G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M18"/>
  <sheetViews>
    <sheetView workbookViewId="0">
      <selection activeCell="P18" sqref="P18"/>
    </sheetView>
  </sheetViews>
  <sheetFormatPr defaultRowHeight="15" x14ac:dyDescent="0.25"/>
  <cols>
    <col min="1" max="16384" width="9.140625" style="18"/>
  </cols>
  <sheetData>
    <row r="5" spans="4:13" x14ac:dyDescent="0.25">
      <c r="D5" s="44" t="s">
        <v>26</v>
      </c>
      <c r="E5" s="46"/>
      <c r="F5" s="46"/>
      <c r="G5" s="46"/>
      <c r="H5" s="46"/>
      <c r="I5" s="46"/>
      <c r="J5" s="46"/>
      <c r="K5" s="46"/>
      <c r="L5" s="46"/>
      <c r="M5" s="46"/>
    </row>
    <row r="6" spans="4:13" x14ac:dyDescent="0.25">
      <c r="D6" s="46"/>
      <c r="E6" s="46"/>
      <c r="F6" s="46"/>
      <c r="G6" s="46"/>
      <c r="H6" s="46"/>
      <c r="I6" s="46"/>
      <c r="J6" s="46"/>
      <c r="K6" s="46"/>
      <c r="L6" s="46"/>
      <c r="M6" s="46"/>
    </row>
    <row r="7" spans="4:13" x14ac:dyDescent="0.25">
      <c r="D7" s="1"/>
      <c r="J7" s="2"/>
      <c r="K7" s="2"/>
      <c r="L7" s="2"/>
    </row>
    <row r="8" spans="4:13" x14ac:dyDescent="0.25">
      <c r="D8" s="46" t="s">
        <v>0</v>
      </c>
      <c r="E8" s="46" t="s">
        <v>1</v>
      </c>
      <c r="F8" s="54" t="s">
        <v>2</v>
      </c>
      <c r="G8" s="54"/>
      <c r="H8" s="46"/>
      <c r="I8" s="46" t="s">
        <v>3</v>
      </c>
      <c r="J8" s="46" t="s">
        <v>4</v>
      </c>
      <c r="K8" s="46"/>
      <c r="L8" s="46"/>
      <c r="M8" s="46" t="s">
        <v>5</v>
      </c>
    </row>
    <row r="9" spans="4:13" x14ac:dyDescent="0.25">
      <c r="D9" s="46"/>
      <c r="E9" s="50"/>
      <c r="F9" s="21" t="s">
        <v>6</v>
      </c>
      <c r="G9" s="21" t="s">
        <v>7</v>
      </c>
      <c r="H9" s="22" t="s">
        <v>8</v>
      </c>
      <c r="I9" s="46"/>
      <c r="J9" s="4" t="s">
        <v>9</v>
      </c>
      <c r="K9" s="4" t="s">
        <v>10</v>
      </c>
      <c r="L9" s="4" t="s">
        <v>11</v>
      </c>
      <c r="M9" s="46"/>
    </row>
    <row r="10" spans="4:13" x14ac:dyDescent="0.25">
      <c r="D10" s="20" t="s">
        <v>27</v>
      </c>
      <c r="E10" s="20" t="s">
        <v>14</v>
      </c>
      <c r="F10" s="42" t="s">
        <v>67</v>
      </c>
      <c r="G10" s="42"/>
      <c r="H10" s="20">
        <v>4760</v>
      </c>
      <c r="I10" s="20">
        <v>9</v>
      </c>
      <c r="J10" s="13">
        <v>26.2</v>
      </c>
      <c r="K10" s="13">
        <f>J10*H10/1000</f>
        <v>124.712</v>
      </c>
      <c r="L10" s="13">
        <f>K10*I10</f>
        <v>1122.4080000000001</v>
      </c>
      <c r="M10" s="20" t="s">
        <v>12</v>
      </c>
    </row>
    <row r="11" spans="4:13" x14ac:dyDescent="0.25">
      <c r="D11" s="20" t="s">
        <v>28</v>
      </c>
      <c r="E11" s="20" t="s">
        <v>14</v>
      </c>
      <c r="F11" s="42" t="s">
        <v>67</v>
      </c>
      <c r="G11" s="42"/>
      <c r="H11" s="20">
        <v>4987</v>
      </c>
      <c r="I11" s="20">
        <v>17</v>
      </c>
      <c r="J11" s="13">
        <v>26.2</v>
      </c>
      <c r="K11" s="13">
        <f>J11*H11/1000</f>
        <v>130.65940000000001</v>
      </c>
      <c r="L11" s="13">
        <f>K11*I11</f>
        <v>2221.2098000000001</v>
      </c>
      <c r="M11" s="20" t="s">
        <v>12</v>
      </c>
    </row>
    <row r="12" spans="4:13" x14ac:dyDescent="0.25">
      <c r="D12" s="34" t="s">
        <v>114</v>
      </c>
      <c r="E12" s="34" t="s">
        <v>14</v>
      </c>
      <c r="F12" s="42" t="s">
        <v>67</v>
      </c>
      <c r="G12" s="42"/>
      <c r="H12" s="34">
        <v>3948</v>
      </c>
      <c r="I12" s="34">
        <v>2</v>
      </c>
      <c r="J12" s="13">
        <v>26.2</v>
      </c>
      <c r="K12" s="13">
        <f>J12*H12/1000</f>
        <v>103.43759999999999</v>
      </c>
      <c r="L12" s="13">
        <f>K12*I12</f>
        <v>206.87519999999998</v>
      </c>
      <c r="M12" s="34" t="s">
        <v>12</v>
      </c>
    </row>
    <row r="13" spans="4:13" x14ac:dyDescent="0.25">
      <c r="D13" s="34" t="s">
        <v>115</v>
      </c>
      <c r="E13" s="34" t="s">
        <v>14</v>
      </c>
      <c r="F13" s="42" t="s">
        <v>67</v>
      </c>
      <c r="G13" s="42"/>
      <c r="H13" s="34">
        <v>1063</v>
      </c>
      <c r="I13" s="34">
        <v>1</v>
      </c>
      <c r="J13" s="13">
        <v>26.2</v>
      </c>
      <c r="K13" s="13">
        <f>J13*H13/1000</f>
        <v>27.8506</v>
      </c>
      <c r="L13" s="13">
        <f>K13*I13</f>
        <v>27.8506</v>
      </c>
      <c r="M13" s="34" t="s">
        <v>12</v>
      </c>
    </row>
    <row r="14" spans="4:13" x14ac:dyDescent="0.25">
      <c r="D14" s="34" t="s">
        <v>116</v>
      </c>
      <c r="E14" s="34" t="s">
        <v>14</v>
      </c>
      <c r="F14" s="42" t="s">
        <v>67</v>
      </c>
      <c r="G14" s="42"/>
      <c r="H14" s="34">
        <v>1087</v>
      </c>
      <c r="I14" s="34">
        <v>1</v>
      </c>
      <c r="J14" s="13">
        <v>26.2</v>
      </c>
      <c r="K14" s="13">
        <f>J14*H14/1000</f>
        <v>28.479399999999998</v>
      </c>
      <c r="L14" s="13">
        <f>K14*I14</f>
        <v>28.479399999999998</v>
      </c>
      <c r="M14" s="34" t="s">
        <v>12</v>
      </c>
    </row>
    <row r="15" spans="4:13" x14ac:dyDescent="0.25"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pans="4:13" x14ac:dyDescent="0.25">
      <c r="D16" s="53" t="s">
        <v>33</v>
      </c>
      <c r="E16" s="53"/>
      <c r="F16" s="53"/>
      <c r="G16" s="53"/>
      <c r="H16" s="53"/>
      <c r="I16" s="53"/>
      <c r="J16" s="53"/>
      <c r="K16" s="53"/>
      <c r="L16" s="12">
        <f>SUM(L10:L15)</f>
        <v>3606.8230000000003</v>
      </c>
    </row>
    <row r="17" spans="4:12" x14ac:dyDescent="0.25">
      <c r="D17" s="46" t="s">
        <v>13</v>
      </c>
      <c r="E17" s="46"/>
      <c r="F17" s="46"/>
      <c r="G17" s="46"/>
      <c r="H17" s="46"/>
      <c r="I17" s="46"/>
      <c r="J17" s="46"/>
      <c r="K17" s="46"/>
      <c r="L17" s="4">
        <f>L16*2/100</f>
        <v>72.13646</v>
      </c>
    </row>
    <row r="18" spans="4:12" x14ac:dyDescent="0.25">
      <c r="D18" s="50" t="s">
        <v>34</v>
      </c>
      <c r="E18" s="51"/>
      <c r="F18" s="51"/>
      <c r="G18" s="51"/>
      <c r="H18" s="51"/>
      <c r="I18" s="51"/>
      <c r="J18" s="51"/>
      <c r="K18" s="52"/>
      <c r="L18" s="4">
        <f>L16+L17</f>
        <v>3678.9594600000005</v>
      </c>
    </row>
  </sheetData>
  <mergeCells count="15">
    <mergeCell ref="F10:G10"/>
    <mergeCell ref="F11:G11"/>
    <mergeCell ref="D16:K16"/>
    <mergeCell ref="D17:K17"/>
    <mergeCell ref="D18:K18"/>
    <mergeCell ref="F12:G12"/>
    <mergeCell ref="F13:G13"/>
    <mergeCell ref="F14:G14"/>
    <mergeCell ref="D5:M6"/>
    <mergeCell ref="D8:D9"/>
    <mergeCell ref="E8:E9"/>
    <mergeCell ref="F8:H8"/>
    <mergeCell ref="I8:I9"/>
    <mergeCell ref="J8:L8"/>
    <mergeCell ref="M8:M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M20"/>
  <sheetViews>
    <sheetView workbookViewId="0">
      <selection activeCell="W34" sqref="W34"/>
    </sheetView>
  </sheetViews>
  <sheetFormatPr defaultRowHeight="15" x14ac:dyDescent="0.25"/>
  <cols>
    <col min="1" max="16384" width="9.140625" style="18"/>
  </cols>
  <sheetData>
    <row r="5" spans="4:13" x14ac:dyDescent="0.25">
      <c r="D5" s="44" t="s">
        <v>36</v>
      </c>
      <c r="E5" s="46"/>
      <c r="F5" s="46"/>
      <c r="G5" s="46"/>
      <c r="H5" s="46"/>
      <c r="I5" s="46"/>
      <c r="J5" s="46"/>
      <c r="K5" s="46"/>
      <c r="L5" s="46"/>
      <c r="M5" s="46"/>
    </row>
    <row r="6" spans="4:13" x14ac:dyDescent="0.25">
      <c r="D6" s="46"/>
      <c r="E6" s="46"/>
      <c r="F6" s="46"/>
      <c r="G6" s="46"/>
      <c r="H6" s="46"/>
      <c r="I6" s="46"/>
      <c r="J6" s="46"/>
      <c r="K6" s="46"/>
      <c r="L6" s="46"/>
      <c r="M6" s="46"/>
    </row>
    <row r="7" spans="4:13" x14ac:dyDescent="0.25">
      <c r="D7" s="1"/>
      <c r="J7" s="2"/>
      <c r="K7" s="2"/>
      <c r="L7" s="2"/>
    </row>
    <row r="8" spans="4:13" x14ac:dyDescent="0.25">
      <c r="D8" s="46" t="s">
        <v>0</v>
      </c>
      <c r="E8" s="46" t="s">
        <v>1</v>
      </c>
      <c r="F8" s="54" t="s">
        <v>2</v>
      </c>
      <c r="G8" s="54"/>
      <c r="H8" s="46"/>
      <c r="I8" s="46" t="s">
        <v>3</v>
      </c>
      <c r="J8" s="46" t="s">
        <v>4</v>
      </c>
      <c r="K8" s="46"/>
      <c r="L8" s="46"/>
      <c r="M8" s="46" t="s">
        <v>5</v>
      </c>
    </row>
    <row r="9" spans="4:13" x14ac:dyDescent="0.25">
      <c r="D9" s="46"/>
      <c r="E9" s="50"/>
      <c r="F9" s="21" t="s">
        <v>6</v>
      </c>
      <c r="G9" s="21" t="s">
        <v>7</v>
      </c>
      <c r="H9" s="22" t="s">
        <v>8</v>
      </c>
      <c r="I9" s="46"/>
      <c r="J9" s="4" t="s">
        <v>9</v>
      </c>
      <c r="K9" s="4" t="s">
        <v>10</v>
      </c>
      <c r="L9" s="4" t="s">
        <v>11</v>
      </c>
      <c r="M9" s="46"/>
    </row>
    <row r="10" spans="4:13" x14ac:dyDescent="0.25">
      <c r="D10" s="20" t="s">
        <v>68</v>
      </c>
      <c r="E10" s="20" t="s">
        <v>35</v>
      </c>
      <c r="F10" s="55" t="s">
        <v>69</v>
      </c>
      <c r="G10" s="42"/>
      <c r="H10" s="20">
        <v>4404</v>
      </c>
      <c r="I10" s="20">
        <v>9</v>
      </c>
      <c r="J10" s="13">
        <v>17.600000000000001</v>
      </c>
      <c r="K10" s="13">
        <f>J10*H10/1000</f>
        <v>77.510400000000004</v>
      </c>
      <c r="L10" s="13">
        <f t="shared" ref="L10:L15" si="0">K10*I10</f>
        <v>697.59360000000004</v>
      </c>
      <c r="M10" s="20" t="s">
        <v>12</v>
      </c>
    </row>
    <row r="11" spans="4:13" x14ac:dyDescent="0.25">
      <c r="D11" s="20" t="s">
        <v>70</v>
      </c>
      <c r="E11" s="20" t="s">
        <v>35</v>
      </c>
      <c r="F11" s="55" t="s">
        <v>69</v>
      </c>
      <c r="G11" s="42"/>
      <c r="H11" s="20">
        <v>7404</v>
      </c>
      <c r="I11" s="20">
        <v>3</v>
      </c>
      <c r="J11" s="13">
        <v>17.600000000000001</v>
      </c>
      <c r="K11" s="13">
        <f>J11*H11/1000</f>
        <v>130.31040000000002</v>
      </c>
      <c r="L11" s="13">
        <f t="shared" si="0"/>
        <v>390.93120000000005</v>
      </c>
      <c r="M11" s="20" t="s">
        <v>12</v>
      </c>
    </row>
    <row r="12" spans="4:13" x14ac:dyDescent="0.25">
      <c r="D12" s="20" t="s">
        <v>71</v>
      </c>
      <c r="E12" s="20" t="s">
        <v>30</v>
      </c>
      <c r="F12" s="20">
        <v>8</v>
      </c>
      <c r="G12" s="20">
        <v>185</v>
      </c>
      <c r="H12" s="20">
        <v>200</v>
      </c>
      <c r="I12" s="20">
        <v>24</v>
      </c>
      <c r="J12" s="13"/>
      <c r="K12" s="13">
        <f>((F12*G12*H12)/10^9)*7850</f>
        <v>2.3235999999999999</v>
      </c>
      <c r="L12" s="13">
        <f t="shared" si="0"/>
        <v>55.766399999999997</v>
      </c>
      <c r="M12" s="20" t="s">
        <v>12</v>
      </c>
    </row>
    <row r="13" spans="4:13" x14ac:dyDescent="0.25">
      <c r="D13" s="20" t="s">
        <v>72</v>
      </c>
      <c r="E13" s="20" t="s">
        <v>30</v>
      </c>
      <c r="F13" s="20">
        <v>8</v>
      </c>
      <c r="G13" s="20">
        <v>185</v>
      </c>
      <c r="H13" s="20">
        <v>185</v>
      </c>
      <c r="I13" s="20">
        <v>24</v>
      </c>
      <c r="J13" s="13"/>
      <c r="K13" s="13">
        <f>((F13*G13*H13)/10^9)*7850</f>
        <v>2.14933</v>
      </c>
      <c r="L13" s="13">
        <f t="shared" si="0"/>
        <v>51.583919999999999</v>
      </c>
      <c r="M13" s="20" t="s">
        <v>12</v>
      </c>
    </row>
    <row r="14" spans="4:13" x14ac:dyDescent="0.25">
      <c r="D14" s="20" t="s">
        <v>73</v>
      </c>
      <c r="E14" s="20" t="s">
        <v>30</v>
      </c>
      <c r="F14" s="20">
        <v>10</v>
      </c>
      <c r="G14" s="20">
        <v>120</v>
      </c>
      <c r="H14" s="20">
        <v>138</v>
      </c>
      <c r="I14" s="20">
        <v>24</v>
      </c>
      <c r="J14" s="13"/>
      <c r="K14" s="13">
        <f>((F14*G14*H14)/10^9)*7850</f>
        <v>1.29996</v>
      </c>
      <c r="L14" s="13">
        <f t="shared" si="0"/>
        <v>31.19904</v>
      </c>
      <c r="M14" s="20" t="s">
        <v>12</v>
      </c>
    </row>
    <row r="15" spans="4:13" x14ac:dyDescent="0.25">
      <c r="D15" s="47" t="s">
        <v>74</v>
      </c>
      <c r="E15" s="49"/>
      <c r="F15" s="47" t="s">
        <v>113</v>
      </c>
      <c r="G15" s="49"/>
      <c r="H15" s="20">
        <v>80</v>
      </c>
      <c r="I15" s="20">
        <v>48</v>
      </c>
      <c r="J15" s="13"/>
      <c r="K15" s="13">
        <v>0.3</v>
      </c>
      <c r="L15" s="13">
        <f t="shared" si="0"/>
        <v>14.399999999999999</v>
      </c>
      <c r="M15" s="20"/>
    </row>
    <row r="16" spans="4:13" x14ac:dyDescent="0.25">
      <c r="D16" s="20"/>
      <c r="E16" s="20"/>
      <c r="F16" s="20"/>
      <c r="G16" s="20"/>
      <c r="H16" s="20"/>
      <c r="I16" s="20"/>
      <c r="J16" s="13"/>
      <c r="K16" s="13"/>
      <c r="L16" s="13"/>
      <c r="M16" s="20"/>
    </row>
    <row r="17" spans="4:13" x14ac:dyDescent="0.25">
      <c r="D17" s="20"/>
      <c r="E17" s="20"/>
      <c r="F17" s="20"/>
      <c r="G17" s="20"/>
      <c r="H17" s="20"/>
      <c r="I17" s="20"/>
      <c r="J17" s="20"/>
      <c r="K17" s="20"/>
      <c r="L17" s="20"/>
      <c r="M17" s="20"/>
    </row>
    <row r="18" spans="4:13" x14ac:dyDescent="0.25">
      <c r="D18" s="53" t="s">
        <v>37</v>
      </c>
      <c r="E18" s="53"/>
      <c r="F18" s="53"/>
      <c r="G18" s="53"/>
      <c r="H18" s="53"/>
      <c r="I18" s="53"/>
      <c r="J18" s="53"/>
      <c r="K18" s="53"/>
      <c r="L18" s="12">
        <f>SUM(L10:L17)</f>
        <v>1241.4741600000002</v>
      </c>
    </row>
    <row r="19" spans="4:13" x14ac:dyDescent="0.25">
      <c r="D19" s="46" t="s">
        <v>13</v>
      </c>
      <c r="E19" s="46"/>
      <c r="F19" s="46"/>
      <c r="G19" s="46"/>
      <c r="H19" s="46"/>
      <c r="I19" s="46"/>
      <c r="J19" s="46"/>
      <c r="K19" s="46"/>
      <c r="L19" s="4">
        <f>L18*2/100</f>
        <v>24.829483200000006</v>
      </c>
    </row>
    <row r="20" spans="4:13" x14ac:dyDescent="0.25">
      <c r="D20" s="50" t="s">
        <v>38</v>
      </c>
      <c r="E20" s="51"/>
      <c r="F20" s="51"/>
      <c r="G20" s="51"/>
      <c r="H20" s="51"/>
      <c r="I20" s="51"/>
      <c r="J20" s="51"/>
      <c r="K20" s="52"/>
      <c r="L20" s="4">
        <f>L18+L19</f>
        <v>1266.3036432000001</v>
      </c>
    </row>
  </sheetData>
  <mergeCells count="14">
    <mergeCell ref="D18:K18"/>
    <mergeCell ref="D19:K19"/>
    <mergeCell ref="D20:K20"/>
    <mergeCell ref="D15:E15"/>
    <mergeCell ref="F15:G15"/>
    <mergeCell ref="F10:G10"/>
    <mergeCell ref="F11:G11"/>
    <mergeCell ref="D5:M6"/>
    <mergeCell ref="D8:D9"/>
    <mergeCell ref="E8:E9"/>
    <mergeCell ref="F8:H8"/>
    <mergeCell ref="I8:I9"/>
    <mergeCell ref="J8:L8"/>
    <mergeCell ref="M8:M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M16"/>
  <sheetViews>
    <sheetView workbookViewId="0">
      <selection activeCell="K38" sqref="K38"/>
    </sheetView>
  </sheetViews>
  <sheetFormatPr defaultRowHeight="15" x14ac:dyDescent="0.25"/>
  <cols>
    <col min="1" max="16384" width="9.140625" style="18"/>
  </cols>
  <sheetData>
    <row r="5" spans="4:13" x14ac:dyDescent="0.25">
      <c r="D5" s="44" t="s">
        <v>29</v>
      </c>
      <c r="E5" s="46"/>
      <c r="F5" s="46"/>
      <c r="G5" s="46"/>
      <c r="H5" s="46"/>
      <c r="I5" s="46"/>
      <c r="J5" s="46"/>
      <c r="K5" s="46"/>
      <c r="L5" s="46"/>
      <c r="M5" s="46"/>
    </row>
    <row r="6" spans="4:13" x14ac:dyDescent="0.25">
      <c r="D6" s="46"/>
      <c r="E6" s="46"/>
      <c r="F6" s="46"/>
      <c r="G6" s="46"/>
      <c r="H6" s="46"/>
      <c r="I6" s="46"/>
      <c r="J6" s="46"/>
      <c r="K6" s="46"/>
      <c r="L6" s="46"/>
      <c r="M6" s="46"/>
    </row>
    <row r="7" spans="4:13" x14ac:dyDescent="0.25">
      <c r="D7" s="1"/>
      <c r="J7" s="2"/>
      <c r="K7" s="2"/>
      <c r="L7" s="2"/>
    </row>
    <row r="8" spans="4:13" x14ac:dyDescent="0.25">
      <c r="D8" s="46" t="s">
        <v>0</v>
      </c>
      <c r="E8" s="46" t="s">
        <v>1</v>
      </c>
      <c r="F8" s="54" t="s">
        <v>2</v>
      </c>
      <c r="G8" s="54"/>
      <c r="H8" s="46"/>
      <c r="I8" s="46" t="s">
        <v>3</v>
      </c>
      <c r="J8" s="46" t="s">
        <v>4</v>
      </c>
      <c r="K8" s="46"/>
      <c r="L8" s="46"/>
      <c r="M8" s="46" t="s">
        <v>5</v>
      </c>
    </row>
    <row r="9" spans="4:13" x14ac:dyDescent="0.25">
      <c r="D9" s="46"/>
      <c r="E9" s="50"/>
      <c r="F9" s="23" t="s">
        <v>6</v>
      </c>
      <c r="G9" s="23" t="s">
        <v>7</v>
      </c>
      <c r="H9" s="24" t="s">
        <v>8</v>
      </c>
      <c r="I9" s="46"/>
      <c r="J9" s="4" t="s">
        <v>9</v>
      </c>
      <c r="K9" s="4" t="s">
        <v>10</v>
      </c>
      <c r="L9" s="4" t="s">
        <v>11</v>
      </c>
      <c r="M9" s="46"/>
    </row>
    <row r="10" spans="4:13" x14ac:dyDescent="0.25">
      <c r="D10" s="25" t="s">
        <v>75</v>
      </c>
      <c r="E10" s="25" t="s">
        <v>14</v>
      </c>
      <c r="F10" s="42" t="s">
        <v>76</v>
      </c>
      <c r="G10" s="42"/>
      <c r="H10" s="25">
        <v>7786</v>
      </c>
      <c r="I10" s="25">
        <v>10</v>
      </c>
      <c r="J10" s="13">
        <v>42.2</v>
      </c>
      <c r="K10" s="13">
        <f>J10*H10/1000</f>
        <v>328.56920000000002</v>
      </c>
      <c r="L10" s="13">
        <f>K10*I10</f>
        <v>3285.692</v>
      </c>
      <c r="M10" s="25" t="s">
        <v>12</v>
      </c>
    </row>
    <row r="11" spans="4:13" x14ac:dyDescent="0.25">
      <c r="D11" s="25" t="s">
        <v>77</v>
      </c>
      <c r="E11" s="25" t="s">
        <v>30</v>
      </c>
      <c r="F11" s="25">
        <v>12</v>
      </c>
      <c r="G11" s="25">
        <v>240</v>
      </c>
      <c r="H11" s="25">
        <v>500</v>
      </c>
      <c r="I11" s="25">
        <v>20</v>
      </c>
      <c r="J11" s="13"/>
      <c r="K11" s="13">
        <f>((F11*G11*H11)/10^9)*7850</f>
        <v>11.304</v>
      </c>
      <c r="L11" s="13">
        <f>K11*I11</f>
        <v>226.08</v>
      </c>
      <c r="M11" s="25" t="s">
        <v>12</v>
      </c>
    </row>
    <row r="12" spans="4:13" x14ac:dyDescent="0.25">
      <c r="D12" s="47" t="s">
        <v>74</v>
      </c>
      <c r="E12" s="49"/>
      <c r="F12" s="47" t="s">
        <v>112</v>
      </c>
      <c r="G12" s="49"/>
      <c r="H12" s="33">
        <v>80</v>
      </c>
      <c r="I12" s="33">
        <v>200</v>
      </c>
      <c r="J12" s="13"/>
      <c r="K12" s="13">
        <v>0.3</v>
      </c>
      <c r="L12" s="13">
        <f>K12*I12</f>
        <v>60</v>
      </c>
      <c r="M12" s="33"/>
    </row>
    <row r="13" spans="4:13" x14ac:dyDescent="0.25">
      <c r="D13" s="25"/>
      <c r="E13" s="25"/>
      <c r="F13" s="25"/>
      <c r="G13" s="25"/>
      <c r="H13" s="25"/>
      <c r="I13" s="25"/>
      <c r="J13" s="25"/>
      <c r="K13" s="25"/>
      <c r="L13" s="25"/>
      <c r="M13" s="25"/>
    </row>
    <row r="14" spans="4:13" x14ac:dyDescent="0.25">
      <c r="D14" s="53" t="s">
        <v>39</v>
      </c>
      <c r="E14" s="53"/>
      <c r="F14" s="53"/>
      <c r="G14" s="53"/>
      <c r="H14" s="53"/>
      <c r="I14" s="53"/>
      <c r="J14" s="53"/>
      <c r="K14" s="53"/>
      <c r="L14" s="12">
        <f>SUM(L10:L13)</f>
        <v>3571.7719999999999</v>
      </c>
    </row>
    <row r="15" spans="4:13" x14ac:dyDescent="0.25">
      <c r="D15" s="46" t="s">
        <v>13</v>
      </c>
      <c r="E15" s="46"/>
      <c r="F15" s="46"/>
      <c r="G15" s="46"/>
      <c r="H15" s="46"/>
      <c r="I15" s="46"/>
      <c r="J15" s="46"/>
      <c r="K15" s="46"/>
      <c r="L15" s="4">
        <f>L14*2/100</f>
        <v>71.43544</v>
      </c>
    </row>
    <row r="16" spans="4:13" x14ac:dyDescent="0.25">
      <c r="D16" s="50" t="s">
        <v>40</v>
      </c>
      <c r="E16" s="51"/>
      <c r="F16" s="51"/>
      <c r="G16" s="51"/>
      <c r="H16" s="51"/>
      <c r="I16" s="51"/>
      <c r="J16" s="51"/>
      <c r="K16" s="52"/>
      <c r="L16" s="4">
        <f>L14+L15</f>
        <v>3643.2074400000001</v>
      </c>
    </row>
  </sheetData>
  <mergeCells count="13">
    <mergeCell ref="F10:G10"/>
    <mergeCell ref="D14:K14"/>
    <mergeCell ref="D15:K15"/>
    <mergeCell ref="D16:K16"/>
    <mergeCell ref="D5:M6"/>
    <mergeCell ref="D8:D9"/>
    <mergeCell ref="E8:E9"/>
    <mergeCell ref="F8:H8"/>
    <mergeCell ref="I8:I9"/>
    <mergeCell ref="J8:L8"/>
    <mergeCell ref="M8:M9"/>
    <mergeCell ref="D12:E12"/>
    <mergeCell ref="F12:G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M22"/>
  <sheetViews>
    <sheetView workbookViewId="0">
      <selection activeCell="K29" sqref="K29"/>
    </sheetView>
  </sheetViews>
  <sheetFormatPr defaultRowHeight="15" x14ac:dyDescent="0.25"/>
  <cols>
    <col min="1" max="16384" width="9.140625" style="18"/>
  </cols>
  <sheetData>
    <row r="5" spans="4:13" x14ac:dyDescent="0.25">
      <c r="D5" s="44" t="s">
        <v>64</v>
      </c>
      <c r="E5" s="46"/>
      <c r="F5" s="46"/>
      <c r="G5" s="46"/>
      <c r="H5" s="46"/>
      <c r="I5" s="46"/>
      <c r="J5" s="46"/>
      <c r="K5" s="46"/>
      <c r="L5" s="46"/>
      <c r="M5" s="46"/>
    </row>
    <row r="6" spans="4:13" x14ac:dyDescent="0.25">
      <c r="D6" s="46"/>
      <c r="E6" s="46"/>
      <c r="F6" s="46"/>
      <c r="G6" s="46"/>
      <c r="H6" s="46"/>
      <c r="I6" s="46"/>
      <c r="J6" s="46"/>
      <c r="K6" s="46"/>
      <c r="L6" s="46"/>
      <c r="M6" s="46"/>
    </row>
    <row r="7" spans="4:13" x14ac:dyDescent="0.25">
      <c r="D7" s="1"/>
      <c r="J7" s="2"/>
      <c r="K7" s="2"/>
      <c r="L7" s="2"/>
    </row>
    <row r="8" spans="4:13" x14ac:dyDescent="0.25">
      <c r="D8" s="46" t="s">
        <v>0</v>
      </c>
      <c r="E8" s="46" t="s">
        <v>1</v>
      </c>
      <c r="F8" s="54" t="s">
        <v>2</v>
      </c>
      <c r="G8" s="54"/>
      <c r="H8" s="46"/>
      <c r="I8" s="46" t="s">
        <v>3</v>
      </c>
      <c r="J8" s="46" t="s">
        <v>4</v>
      </c>
      <c r="K8" s="46"/>
      <c r="L8" s="46"/>
      <c r="M8" s="46" t="s">
        <v>5</v>
      </c>
    </row>
    <row r="9" spans="4:13" x14ac:dyDescent="0.25">
      <c r="D9" s="46"/>
      <c r="E9" s="50"/>
      <c r="F9" s="21" t="s">
        <v>6</v>
      </c>
      <c r="G9" s="21" t="s">
        <v>7</v>
      </c>
      <c r="H9" s="22" t="s">
        <v>8</v>
      </c>
      <c r="I9" s="46"/>
      <c r="J9" s="4" t="s">
        <v>9</v>
      </c>
      <c r="K9" s="4" t="s">
        <v>10</v>
      </c>
      <c r="L9" s="4" t="s">
        <v>11</v>
      </c>
      <c r="M9" s="46"/>
    </row>
    <row r="10" spans="4:13" x14ac:dyDescent="0.25">
      <c r="D10" s="20" t="s">
        <v>56</v>
      </c>
      <c r="E10" s="20" t="s">
        <v>14</v>
      </c>
      <c r="F10" s="55" t="s">
        <v>57</v>
      </c>
      <c r="G10" s="42"/>
      <c r="H10" s="20">
        <v>5220</v>
      </c>
      <c r="I10" s="20">
        <v>10</v>
      </c>
      <c r="J10" s="13">
        <v>22.4</v>
      </c>
      <c r="K10" s="13">
        <f>J10*H10/1000</f>
        <v>116.92799999999998</v>
      </c>
      <c r="L10" s="13">
        <f t="shared" ref="L10:L16" si="0">K10*I10</f>
        <v>1169.2799999999997</v>
      </c>
      <c r="M10" s="20" t="s">
        <v>12</v>
      </c>
    </row>
    <row r="11" spans="4:13" x14ac:dyDescent="0.25">
      <c r="D11" s="20" t="s">
        <v>58</v>
      </c>
      <c r="E11" s="20" t="s">
        <v>14</v>
      </c>
      <c r="F11" s="55" t="s">
        <v>57</v>
      </c>
      <c r="G11" s="42"/>
      <c r="H11" s="20">
        <v>5000</v>
      </c>
      <c r="I11" s="20">
        <v>20</v>
      </c>
      <c r="J11" s="13">
        <v>22.4</v>
      </c>
      <c r="K11" s="13">
        <f>J11*H11/1000</f>
        <v>112</v>
      </c>
      <c r="L11" s="13">
        <f t="shared" si="0"/>
        <v>2240</v>
      </c>
      <c r="M11" s="20" t="s">
        <v>12</v>
      </c>
    </row>
    <row r="12" spans="4:13" x14ac:dyDescent="0.25">
      <c r="D12" s="20" t="s">
        <v>59</v>
      </c>
      <c r="E12" s="20" t="s">
        <v>14</v>
      </c>
      <c r="F12" s="55" t="s">
        <v>60</v>
      </c>
      <c r="G12" s="42"/>
      <c r="H12" s="20">
        <v>8220</v>
      </c>
      <c r="I12" s="20">
        <v>10</v>
      </c>
      <c r="J12" s="13">
        <v>30.7</v>
      </c>
      <c r="K12" s="13">
        <f>J12*H12/1000</f>
        <v>252.35400000000001</v>
      </c>
      <c r="L12" s="13">
        <f t="shared" si="0"/>
        <v>2523.54</v>
      </c>
      <c r="M12" s="20" t="s">
        <v>12</v>
      </c>
    </row>
    <row r="13" spans="4:13" x14ac:dyDescent="0.25">
      <c r="D13" s="20" t="s">
        <v>61</v>
      </c>
      <c r="E13" s="20" t="s">
        <v>30</v>
      </c>
      <c r="F13" s="20">
        <v>8</v>
      </c>
      <c r="G13" s="20">
        <v>57</v>
      </c>
      <c r="H13" s="20">
        <v>180</v>
      </c>
      <c r="I13" s="20">
        <v>40</v>
      </c>
      <c r="J13" s="13"/>
      <c r="K13" s="13">
        <f>((F13*G13*H13)/10^9)*7850</f>
        <v>0.64432800000000001</v>
      </c>
      <c r="L13" s="13">
        <f t="shared" si="0"/>
        <v>25.773119999999999</v>
      </c>
      <c r="M13" s="20" t="s">
        <v>12</v>
      </c>
    </row>
    <row r="14" spans="4:13" x14ac:dyDescent="0.25">
      <c r="D14" s="20" t="s">
        <v>62</v>
      </c>
      <c r="E14" s="20" t="s">
        <v>30</v>
      </c>
      <c r="F14" s="20">
        <v>10</v>
      </c>
      <c r="G14" s="20">
        <v>75</v>
      </c>
      <c r="H14" s="20">
        <v>120</v>
      </c>
      <c r="I14" s="20">
        <v>10</v>
      </c>
      <c r="J14" s="13"/>
      <c r="K14" s="13">
        <f>((F14*G14*H14)/10^9)*7850</f>
        <v>0.70650000000000002</v>
      </c>
      <c r="L14" s="13">
        <f t="shared" si="0"/>
        <v>7.0650000000000004</v>
      </c>
      <c r="M14" s="20" t="s">
        <v>12</v>
      </c>
    </row>
    <row r="15" spans="4:13" x14ac:dyDescent="0.25">
      <c r="D15" s="20" t="s">
        <v>63</v>
      </c>
      <c r="E15" s="20" t="s">
        <v>30</v>
      </c>
      <c r="F15" s="20">
        <v>10</v>
      </c>
      <c r="G15" s="20">
        <v>120</v>
      </c>
      <c r="H15" s="20">
        <v>150</v>
      </c>
      <c r="I15" s="20">
        <v>10</v>
      </c>
      <c r="J15" s="13"/>
      <c r="K15" s="13">
        <f>((F15*G15*H15)/10^9)*7850</f>
        <v>1.413</v>
      </c>
      <c r="L15" s="13">
        <f t="shared" si="0"/>
        <v>14.13</v>
      </c>
      <c r="M15" s="20" t="s">
        <v>12</v>
      </c>
    </row>
    <row r="16" spans="4:13" x14ac:dyDescent="0.25">
      <c r="D16" s="37" t="s">
        <v>140</v>
      </c>
      <c r="E16" s="37" t="s">
        <v>30</v>
      </c>
      <c r="F16" s="38">
        <v>6</v>
      </c>
      <c r="G16" s="39">
        <v>107</v>
      </c>
      <c r="H16" s="37">
        <v>150</v>
      </c>
      <c r="I16" s="37">
        <v>90</v>
      </c>
      <c r="J16" s="13"/>
      <c r="K16" s="13">
        <f>((F16*G16*H16)/10^9)*7850</f>
        <v>0.75595499999999993</v>
      </c>
      <c r="L16" s="13">
        <f t="shared" si="0"/>
        <v>68.03595</v>
      </c>
      <c r="M16" s="37"/>
    </row>
    <row r="17" spans="4:13" x14ac:dyDescent="0.25">
      <c r="D17" s="47" t="s">
        <v>74</v>
      </c>
      <c r="E17" s="49"/>
      <c r="F17" s="47"/>
      <c r="G17" s="49"/>
      <c r="H17" s="20"/>
      <c r="I17" s="20"/>
      <c r="J17" s="13"/>
      <c r="K17" s="13"/>
      <c r="L17" s="13"/>
      <c r="M17" s="20"/>
    </row>
    <row r="18" spans="4:13" x14ac:dyDescent="0.25">
      <c r="D18" s="20"/>
      <c r="E18" s="20"/>
      <c r="F18" s="20"/>
      <c r="G18" s="20"/>
      <c r="H18" s="20"/>
      <c r="I18" s="20"/>
      <c r="J18" s="13"/>
      <c r="K18" s="13"/>
      <c r="L18" s="13"/>
      <c r="M18" s="20"/>
    </row>
    <row r="19" spans="4:13" x14ac:dyDescent="0.25">
      <c r="D19" s="20"/>
      <c r="E19" s="20"/>
      <c r="F19" s="20"/>
      <c r="G19" s="20"/>
      <c r="H19" s="20"/>
      <c r="I19" s="20"/>
      <c r="J19" s="20"/>
      <c r="K19" s="20"/>
      <c r="L19" s="20"/>
      <c r="M19" s="20"/>
    </row>
    <row r="20" spans="4:13" x14ac:dyDescent="0.25">
      <c r="D20" s="53" t="s">
        <v>66</v>
      </c>
      <c r="E20" s="53"/>
      <c r="F20" s="53"/>
      <c r="G20" s="53"/>
      <c r="H20" s="53"/>
      <c r="I20" s="53"/>
      <c r="J20" s="53"/>
      <c r="K20" s="53"/>
      <c r="L20" s="12">
        <f>SUM(L10:L19)</f>
        <v>6047.8240699999997</v>
      </c>
    </row>
    <row r="21" spans="4:13" x14ac:dyDescent="0.25">
      <c r="D21" s="46" t="s">
        <v>13</v>
      </c>
      <c r="E21" s="46"/>
      <c r="F21" s="46"/>
      <c r="G21" s="46"/>
      <c r="H21" s="46"/>
      <c r="I21" s="46"/>
      <c r="J21" s="46"/>
      <c r="K21" s="46"/>
      <c r="L21" s="4">
        <f>L20*2/100</f>
        <v>120.95648139999999</v>
      </c>
    </row>
    <row r="22" spans="4:13" x14ac:dyDescent="0.25">
      <c r="D22" s="50" t="s">
        <v>65</v>
      </c>
      <c r="E22" s="51"/>
      <c r="F22" s="51"/>
      <c r="G22" s="51"/>
      <c r="H22" s="51"/>
      <c r="I22" s="51"/>
      <c r="J22" s="51"/>
      <c r="K22" s="52"/>
      <c r="L22" s="4">
        <f>L20+L21</f>
        <v>6168.7805513999992</v>
      </c>
    </row>
  </sheetData>
  <mergeCells count="15">
    <mergeCell ref="D22:K22"/>
    <mergeCell ref="F12:G12"/>
    <mergeCell ref="F10:G10"/>
    <mergeCell ref="F11:G11"/>
    <mergeCell ref="D17:E17"/>
    <mergeCell ref="F17:G17"/>
    <mergeCell ref="D20:K20"/>
    <mergeCell ref="D21:K21"/>
    <mergeCell ref="D5:M6"/>
    <mergeCell ref="D8:D9"/>
    <mergeCell ref="E8:E9"/>
    <mergeCell ref="F8:H8"/>
    <mergeCell ref="I8:I9"/>
    <mergeCell ref="J8:L8"/>
    <mergeCell ref="M8:M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M26"/>
  <sheetViews>
    <sheetView workbookViewId="0">
      <selection activeCell="Q28" sqref="Q28"/>
    </sheetView>
  </sheetViews>
  <sheetFormatPr defaultRowHeight="15" x14ac:dyDescent="0.25"/>
  <cols>
    <col min="1" max="16384" width="9.140625" style="18"/>
  </cols>
  <sheetData>
    <row r="5" spans="4:13" x14ac:dyDescent="0.25">
      <c r="D5" s="44" t="s">
        <v>41</v>
      </c>
      <c r="E5" s="46"/>
      <c r="F5" s="46"/>
      <c r="G5" s="46"/>
      <c r="H5" s="46"/>
      <c r="I5" s="46"/>
      <c r="J5" s="46"/>
      <c r="K5" s="46"/>
      <c r="L5" s="46"/>
      <c r="M5" s="46"/>
    </row>
    <row r="6" spans="4:13" x14ac:dyDescent="0.25">
      <c r="D6" s="46"/>
      <c r="E6" s="46"/>
      <c r="F6" s="46"/>
      <c r="G6" s="46"/>
      <c r="H6" s="46"/>
      <c r="I6" s="46"/>
      <c r="J6" s="46"/>
      <c r="K6" s="46"/>
      <c r="L6" s="46"/>
      <c r="M6" s="46"/>
    </row>
    <row r="7" spans="4:13" x14ac:dyDescent="0.25">
      <c r="D7" s="1"/>
      <c r="J7" s="2"/>
      <c r="K7" s="2"/>
      <c r="L7" s="2"/>
    </row>
    <row r="8" spans="4:13" x14ac:dyDescent="0.25">
      <c r="D8" s="46" t="s">
        <v>0</v>
      </c>
      <c r="E8" s="46" t="s">
        <v>1</v>
      </c>
      <c r="F8" s="54" t="s">
        <v>2</v>
      </c>
      <c r="G8" s="54"/>
      <c r="H8" s="46"/>
      <c r="I8" s="46" t="s">
        <v>3</v>
      </c>
      <c r="J8" s="46" t="s">
        <v>4</v>
      </c>
      <c r="K8" s="46"/>
      <c r="L8" s="46"/>
      <c r="M8" s="46" t="s">
        <v>5</v>
      </c>
    </row>
    <row r="9" spans="4:13" x14ac:dyDescent="0.25">
      <c r="D9" s="46"/>
      <c r="E9" s="50"/>
      <c r="F9" s="27" t="s">
        <v>6</v>
      </c>
      <c r="G9" s="27" t="s">
        <v>7</v>
      </c>
      <c r="H9" s="28" t="s">
        <v>8</v>
      </c>
      <c r="I9" s="46"/>
      <c r="J9" s="4" t="s">
        <v>9</v>
      </c>
      <c r="K9" s="4" t="s">
        <v>10</v>
      </c>
      <c r="L9" s="4" t="s">
        <v>11</v>
      </c>
      <c r="M9" s="46"/>
    </row>
    <row r="10" spans="4:13" x14ac:dyDescent="0.25">
      <c r="D10" s="26" t="s">
        <v>79</v>
      </c>
      <c r="E10" s="26" t="s">
        <v>14</v>
      </c>
      <c r="F10" s="42" t="s">
        <v>80</v>
      </c>
      <c r="G10" s="42"/>
      <c r="H10" s="26">
        <v>4762</v>
      </c>
      <c r="I10" s="26">
        <v>6</v>
      </c>
      <c r="J10" s="13">
        <v>16</v>
      </c>
      <c r="K10" s="13">
        <f>J10*H10/1000</f>
        <v>76.191999999999993</v>
      </c>
      <c r="L10" s="13">
        <f t="shared" ref="L10:L15" si="0">K10*I10</f>
        <v>457.15199999999993</v>
      </c>
      <c r="M10" s="26" t="s">
        <v>12</v>
      </c>
    </row>
    <row r="11" spans="4:13" x14ac:dyDescent="0.25">
      <c r="D11" s="26" t="s">
        <v>81</v>
      </c>
      <c r="E11" s="26" t="s">
        <v>14</v>
      </c>
      <c r="F11" s="42" t="s">
        <v>80</v>
      </c>
      <c r="G11" s="42"/>
      <c r="H11" s="26">
        <v>4778</v>
      </c>
      <c r="I11" s="26">
        <v>6</v>
      </c>
      <c r="J11" s="13">
        <v>16</v>
      </c>
      <c r="K11" s="13">
        <f>J11*H11/1000</f>
        <v>76.447999999999993</v>
      </c>
      <c r="L11" s="13">
        <f t="shared" si="0"/>
        <v>458.68799999999999</v>
      </c>
      <c r="M11" s="26" t="s">
        <v>12</v>
      </c>
    </row>
    <row r="12" spans="4:13" x14ac:dyDescent="0.25">
      <c r="D12" s="26" t="s">
        <v>82</v>
      </c>
      <c r="E12" s="26" t="s">
        <v>14</v>
      </c>
      <c r="F12" s="42" t="s">
        <v>80</v>
      </c>
      <c r="G12" s="42"/>
      <c r="H12" s="26">
        <v>3862</v>
      </c>
      <c r="I12" s="26">
        <v>4</v>
      </c>
      <c r="J12" s="13">
        <v>16</v>
      </c>
      <c r="K12" s="13">
        <f>J12*H12/1000</f>
        <v>61.792000000000002</v>
      </c>
      <c r="L12" s="13">
        <f t="shared" si="0"/>
        <v>247.16800000000001</v>
      </c>
      <c r="M12" s="26" t="s">
        <v>12</v>
      </c>
    </row>
    <row r="13" spans="4:13" x14ac:dyDescent="0.25">
      <c r="D13" s="26" t="s">
        <v>83</v>
      </c>
      <c r="E13" s="26" t="s">
        <v>14</v>
      </c>
      <c r="F13" s="42" t="s">
        <v>80</v>
      </c>
      <c r="G13" s="42"/>
      <c r="H13" s="26">
        <v>3956</v>
      </c>
      <c r="I13" s="26">
        <v>4</v>
      </c>
      <c r="J13" s="13">
        <v>16</v>
      </c>
      <c r="K13" s="13">
        <f>J13*H13/1000</f>
        <v>63.295999999999999</v>
      </c>
      <c r="L13" s="13">
        <f t="shared" si="0"/>
        <v>253.184</v>
      </c>
      <c r="M13" s="26" t="s">
        <v>12</v>
      </c>
    </row>
    <row r="14" spans="4:13" x14ac:dyDescent="0.25">
      <c r="D14" s="26" t="s">
        <v>84</v>
      </c>
      <c r="E14" s="26" t="s">
        <v>30</v>
      </c>
      <c r="F14" s="26">
        <v>10</v>
      </c>
      <c r="G14" s="26">
        <v>330</v>
      </c>
      <c r="H14" s="26">
        <v>1087</v>
      </c>
      <c r="I14" s="26">
        <v>3</v>
      </c>
      <c r="J14" s="13"/>
      <c r="K14" s="13">
        <f>((F14*G14*H14)/10^9)*7850</f>
        <v>28.158735</v>
      </c>
      <c r="L14" s="13">
        <f t="shared" si="0"/>
        <v>84.476204999999993</v>
      </c>
      <c r="M14" s="26" t="s">
        <v>12</v>
      </c>
    </row>
    <row r="15" spans="4:13" x14ac:dyDescent="0.25">
      <c r="D15" s="26" t="s">
        <v>85</v>
      </c>
      <c r="E15" s="26" t="s">
        <v>30</v>
      </c>
      <c r="F15" s="26">
        <v>10</v>
      </c>
      <c r="G15" s="26">
        <v>330</v>
      </c>
      <c r="H15" s="26">
        <v>1063</v>
      </c>
      <c r="I15" s="26">
        <v>3</v>
      </c>
      <c r="J15" s="13"/>
      <c r="K15" s="13">
        <f>((F15*G15*H15)/10^9)*7850</f>
        <v>27.537015</v>
      </c>
      <c r="L15" s="13">
        <f t="shared" si="0"/>
        <v>82.611045000000004</v>
      </c>
      <c r="M15" s="26" t="s">
        <v>12</v>
      </c>
    </row>
    <row r="16" spans="4:13" x14ac:dyDescent="0.25">
      <c r="D16" s="26" t="s">
        <v>86</v>
      </c>
      <c r="E16" s="26" t="s">
        <v>30</v>
      </c>
      <c r="F16" s="26">
        <v>10</v>
      </c>
      <c r="G16" s="26">
        <v>355</v>
      </c>
      <c r="H16" s="26">
        <v>420</v>
      </c>
      <c r="I16" s="26">
        <v>3</v>
      </c>
      <c r="J16" s="13"/>
      <c r="K16" s="13">
        <f t="shared" ref="K16:K22" si="1">((F16*G16*H16)/10^9)*7850</f>
        <v>11.70435</v>
      </c>
      <c r="L16" s="13">
        <f t="shared" ref="L16:L22" si="2">K16*I16</f>
        <v>35.113050000000001</v>
      </c>
      <c r="M16" s="26" t="s">
        <v>12</v>
      </c>
    </row>
    <row r="17" spans="4:13" x14ac:dyDescent="0.25">
      <c r="D17" s="26" t="s">
        <v>87</v>
      </c>
      <c r="E17" s="26" t="s">
        <v>30</v>
      </c>
      <c r="F17" s="26">
        <v>10</v>
      </c>
      <c r="G17" s="26">
        <v>355</v>
      </c>
      <c r="H17" s="26">
        <v>545</v>
      </c>
      <c r="I17" s="26">
        <v>3</v>
      </c>
      <c r="J17" s="13"/>
      <c r="K17" s="13">
        <f t="shared" si="1"/>
        <v>15.187787500000001</v>
      </c>
      <c r="L17" s="13">
        <f t="shared" si="2"/>
        <v>45.563362500000004</v>
      </c>
      <c r="M17" s="26" t="s">
        <v>12</v>
      </c>
    </row>
    <row r="18" spans="4:13" x14ac:dyDescent="0.25">
      <c r="D18" s="26" t="s">
        <v>88</v>
      </c>
      <c r="E18" s="26" t="s">
        <v>30</v>
      </c>
      <c r="F18" s="26">
        <v>10</v>
      </c>
      <c r="G18" s="26">
        <v>327</v>
      </c>
      <c r="H18" s="26">
        <v>355</v>
      </c>
      <c r="I18" s="26">
        <v>6</v>
      </c>
      <c r="J18" s="13"/>
      <c r="K18" s="13">
        <f t="shared" si="1"/>
        <v>9.1126725000000004</v>
      </c>
      <c r="L18" s="13">
        <f t="shared" si="2"/>
        <v>54.676034999999999</v>
      </c>
      <c r="M18" s="26" t="s">
        <v>12</v>
      </c>
    </row>
    <row r="19" spans="4:13" x14ac:dyDescent="0.25">
      <c r="D19" s="26" t="s">
        <v>89</v>
      </c>
      <c r="E19" s="26" t="s">
        <v>30</v>
      </c>
      <c r="F19" s="26">
        <v>10</v>
      </c>
      <c r="G19" s="26">
        <v>354</v>
      </c>
      <c r="H19" s="26">
        <v>747</v>
      </c>
      <c r="I19" s="26">
        <v>2</v>
      </c>
      <c r="J19" s="13"/>
      <c r="K19" s="13">
        <f t="shared" si="1"/>
        <v>20.758382999999998</v>
      </c>
      <c r="L19" s="13">
        <f t="shared" si="2"/>
        <v>41.516765999999997</v>
      </c>
      <c r="M19" s="26" t="s">
        <v>12</v>
      </c>
    </row>
    <row r="20" spans="4:13" x14ac:dyDescent="0.25">
      <c r="D20" s="26" t="s">
        <v>90</v>
      </c>
      <c r="E20" s="26" t="s">
        <v>30</v>
      </c>
      <c r="F20" s="26">
        <v>10</v>
      </c>
      <c r="G20" s="26">
        <v>345</v>
      </c>
      <c r="H20" s="26">
        <v>643</v>
      </c>
      <c r="I20" s="26">
        <v>2</v>
      </c>
      <c r="J20" s="13"/>
      <c r="K20" s="13">
        <f t="shared" si="1"/>
        <v>17.414047499999999</v>
      </c>
      <c r="L20" s="13">
        <f t="shared" si="2"/>
        <v>34.828094999999998</v>
      </c>
      <c r="M20" s="26" t="s">
        <v>12</v>
      </c>
    </row>
    <row r="21" spans="4:13" x14ac:dyDescent="0.25">
      <c r="D21" s="26" t="s">
        <v>91</v>
      </c>
      <c r="E21" s="26" t="s">
        <v>30</v>
      </c>
      <c r="F21" s="26">
        <v>10</v>
      </c>
      <c r="G21" s="26">
        <v>309</v>
      </c>
      <c r="H21" s="26">
        <v>610</v>
      </c>
      <c r="I21" s="26">
        <v>4</v>
      </c>
      <c r="J21" s="13"/>
      <c r="K21" s="13">
        <f t="shared" si="1"/>
        <v>14.796465</v>
      </c>
      <c r="L21" s="13">
        <f t="shared" si="2"/>
        <v>59.185859999999998</v>
      </c>
      <c r="M21" s="26" t="s">
        <v>12</v>
      </c>
    </row>
    <row r="22" spans="4:13" x14ac:dyDescent="0.25">
      <c r="D22" s="26" t="s">
        <v>92</v>
      </c>
      <c r="E22" s="26" t="s">
        <v>30</v>
      </c>
      <c r="F22" s="26">
        <v>10</v>
      </c>
      <c r="G22" s="26">
        <v>309</v>
      </c>
      <c r="H22" s="26">
        <v>406</v>
      </c>
      <c r="I22" s="26">
        <v>4</v>
      </c>
      <c r="J22" s="13"/>
      <c r="K22" s="13">
        <f t="shared" si="1"/>
        <v>9.8481389999999998</v>
      </c>
      <c r="L22" s="13">
        <f t="shared" si="2"/>
        <v>39.392555999999999</v>
      </c>
      <c r="M22" s="26" t="s">
        <v>12</v>
      </c>
    </row>
    <row r="23" spans="4:13" x14ac:dyDescent="0.25">
      <c r="D23" s="26"/>
      <c r="E23" s="26"/>
      <c r="F23" s="26"/>
      <c r="G23" s="26"/>
      <c r="H23" s="26"/>
      <c r="I23" s="26"/>
      <c r="J23" s="26"/>
      <c r="K23" s="26"/>
      <c r="L23" s="26"/>
      <c r="M23" s="26"/>
    </row>
    <row r="24" spans="4:13" x14ac:dyDescent="0.25">
      <c r="D24" s="53" t="s">
        <v>43</v>
      </c>
      <c r="E24" s="53"/>
      <c r="F24" s="53"/>
      <c r="G24" s="53"/>
      <c r="H24" s="53"/>
      <c r="I24" s="53"/>
      <c r="J24" s="53"/>
      <c r="K24" s="53"/>
      <c r="L24" s="12">
        <f>SUM(L10:L23)</f>
        <v>1893.5549744999998</v>
      </c>
    </row>
    <row r="25" spans="4:13" x14ac:dyDescent="0.25">
      <c r="D25" s="46" t="s">
        <v>13</v>
      </c>
      <c r="E25" s="46"/>
      <c r="F25" s="46"/>
      <c r="G25" s="46"/>
      <c r="H25" s="46"/>
      <c r="I25" s="46"/>
      <c r="J25" s="46"/>
      <c r="K25" s="46"/>
      <c r="L25" s="4">
        <f>L24*2/100</f>
        <v>37.871099489999999</v>
      </c>
    </row>
    <row r="26" spans="4:13" x14ac:dyDescent="0.25">
      <c r="D26" s="50" t="s">
        <v>42</v>
      </c>
      <c r="E26" s="51"/>
      <c r="F26" s="51"/>
      <c r="G26" s="51"/>
      <c r="H26" s="51"/>
      <c r="I26" s="51"/>
      <c r="J26" s="51"/>
      <c r="K26" s="52"/>
      <c r="L26" s="4">
        <f>L24+L25</f>
        <v>1931.4260739899998</v>
      </c>
    </row>
  </sheetData>
  <mergeCells count="14">
    <mergeCell ref="F10:G10"/>
    <mergeCell ref="D24:K24"/>
    <mergeCell ref="D25:K25"/>
    <mergeCell ref="D26:K26"/>
    <mergeCell ref="F11:G11"/>
    <mergeCell ref="F12:G12"/>
    <mergeCell ref="F13:G13"/>
    <mergeCell ref="D5:M6"/>
    <mergeCell ref="D8:D9"/>
    <mergeCell ref="E8:E9"/>
    <mergeCell ref="F8:H8"/>
    <mergeCell ref="I8:I9"/>
    <mergeCell ref="J8:L8"/>
    <mergeCell ref="M8:M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M16"/>
  <sheetViews>
    <sheetView workbookViewId="0">
      <selection activeCell="W25" sqref="W25"/>
    </sheetView>
  </sheetViews>
  <sheetFormatPr defaultRowHeight="15" x14ac:dyDescent="0.25"/>
  <cols>
    <col min="1" max="16384" width="9.140625" style="18"/>
  </cols>
  <sheetData>
    <row r="5" spans="4:13" x14ac:dyDescent="0.25">
      <c r="D5" s="44" t="s">
        <v>117</v>
      </c>
      <c r="E5" s="46"/>
      <c r="F5" s="46"/>
      <c r="G5" s="46"/>
      <c r="H5" s="46"/>
      <c r="I5" s="46"/>
      <c r="J5" s="46"/>
      <c r="K5" s="46"/>
      <c r="L5" s="46"/>
      <c r="M5" s="46"/>
    </row>
    <row r="6" spans="4:13" x14ac:dyDescent="0.25">
      <c r="D6" s="46"/>
      <c r="E6" s="46"/>
      <c r="F6" s="46"/>
      <c r="G6" s="46"/>
      <c r="H6" s="46"/>
      <c r="I6" s="46"/>
      <c r="J6" s="46"/>
      <c r="K6" s="46"/>
      <c r="L6" s="46"/>
      <c r="M6" s="46"/>
    </row>
    <row r="7" spans="4:13" x14ac:dyDescent="0.25">
      <c r="D7" s="1"/>
      <c r="J7" s="2"/>
      <c r="K7" s="2"/>
      <c r="L7" s="2"/>
    </row>
    <row r="8" spans="4:13" x14ac:dyDescent="0.25">
      <c r="D8" s="46" t="s">
        <v>0</v>
      </c>
      <c r="E8" s="46" t="s">
        <v>1</v>
      </c>
      <c r="F8" s="54" t="s">
        <v>2</v>
      </c>
      <c r="G8" s="54"/>
      <c r="H8" s="46"/>
      <c r="I8" s="46" t="s">
        <v>3</v>
      </c>
      <c r="J8" s="46" t="s">
        <v>4</v>
      </c>
      <c r="K8" s="46"/>
      <c r="L8" s="46"/>
      <c r="M8" s="46" t="s">
        <v>5</v>
      </c>
    </row>
    <row r="9" spans="4:13" x14ac:dyDescent="0.25">
      <c r="D9" s="46"/>
      <c r="E9" s="50"/>
      <c r="F9" s="35" t="s">
        <v>6</v>
      </c>
      <c r="G9" s="35" t="s">
        <v>7</v>
      </c>
      <c r="H9" s="40" t="s">
        <v>8</v>
      </c>
      <c r="I9" s="46"/>
      <c r="J9" s="4" t="s">
        <v>9</v>
      </c>
      <c r="K9" s="4" t="s">
        <v>10</v>
      </c>
      <c r="L9" s="4" t="s">
        <v>11</v>
      </c>
      <c r="M9" s="46"/>
    </row>
    <row r="10" spans="4:13" x14ac:dyDescent="0.25">
      <c r="D10" s="37" t="s">
        <v>118</v>
      </c>
      <c r="E10" s="37" t="s">
        <v>14</v>
      </c>
      <c r="F10" s="42" t="s">
        <v>119</v>
      </c>
      <c r="G10" s="42"/>
      <c r="H10" s="37">
        <v>8000</v>
      </c>
      <c r="I10" s="37">
        <v>120</v>
      </c>
      <c r="J10" s="13">
        <v>17.399999999999999</v>
      </c>
      <c r="K10" s="13">
        <f>J10*H10/1000</f>
        <v>139.19999999999999</v>
      </c>
      <c r="L10" s="13">
        <f>K10*I10</f>
        <v>16704</v>
      </c>
      <c r="M10" s="37" t="s">
        <v>12</v>
      </c>
    </row>
    <row r="11" spans="4:13" x14ac:dyDescent="0.25">
      <c r="D11" s="37" t="s">
        <v>122</v>
      </c>
      <c r="E11" s="37" t="s">
        <v>30</v>
      </c>
      <c r="F11" s="37">
        <v>10</v>
      </c>
      <c r="G11" s="37">
        <v>200</v>
      </c>
      <c r="H11" s="37">
        <v>200</v>
      </c>
      <c r="I11" s="37">
        <v>60</v>
      </c>
      <c r="J11" s="13"/>
      <c r="K11" s="13">
        <f>((F11*G11*H11)/10^9)*7850</f>
        <v>3.14</v>
      </c>
      <c r="L11" s="13">
        <f>K11*I11</f>
        <v>188.4</v>
      </c>
      <c r="M11" s="37"/>
    </row>
    <row r="12" spans="4:13" x14ac:dyDescent="0.25">
      <c r="D12" s="47" t="s">
        <v>74</v>
      </c>
      <c r="E12" s="49"/>
      <c r="F12" s="47" t="s">
        <v>123</v>
      </c>
      <c r="G12" s="49"/>
      <c r="H12" s="37">
        <v>150</v>
      </c>
      <c r="I12" s="37">
        <v>240</v>
      </c>
      <c r="J12" s="13"/>
      <c r="K12" s="13">
        <v>0.18</v>
      </c>
      <c r="L12" s="13">
        <f>K12*I12</f>
        <v>43.199999999999996</v>
      </c>
      <c r="M12" s="37"/>
    </row>
    <row r="13" spans="4:13" x14ac:dyDescent="0.25">
      <c r="D13" s="37"/>
      <c r="E13" s="37"/>
      <c r="F13" s="37"/>
      <c r="G13" s="37"/>
      <c r="H13" s="37"/>
      <c r="I13" s="37"/>
      <c r="J13" s="37"/>
      <c r="K13" s="37"/>
      <c r="L13" s="37"/>
      <c r="M13" s="37"/>
    </row>
    <row r="14" spans="4:13" x14ac:dyDescent="0.25">
      <c r="D14" s="53" t="s">
        <v>120</v>
      </c>
      <c r="E14" s="53"/>
      <c r="F14" s="53"/>
      <c r="G14" s="53"/>
      <c r="H14" s="53"/>
      <c r="I14" s="53"/>
      <c r="J14" s="53"/>
      <c r="K14" s="53"/>
      <c r="L14" s="12">
        <f>SUM(L10:L13)</f>
        <v>16935.600000000002</v>
      </c>
    </row>
    <row r="15" spans="4:13" x14ac:dyDescent="0.25">
      <c r="D15" s="46" t="s">
        <v>13</v>
      </c>
      <c r="E15" s="46"/>
      <c r="F15" s="46"/>
      <c r="G15" s="46"/>
      <c r="H15" s="46"/>
      <c r="I15" s="46"/>
      <c r="J15" s="46"/>
      <c r="K15" s="46"/>
      <c r="L15" s="4">
        <f>L14*2/100</f>
        <v>338.71200000000005</v>
      </c>
    </row>
    <row r="16" spans="4:13" x14ac:dyDescent="0.25">
      <c r="D16" s="50" t="s">
        <v>121</v>
      </c>
      <c r="E16" s="51"/>
      <c r="F16" s="51"/>
      <c r="G16" s="51"/>
      <c r="H16" s="51"/>
      <c r="I16" s="51"/>
      <c r="J16" s="51"/>
      <c r="K16" s="52"/>
      <c r="L16" s="4">
        <f>L14+L15</f>
        <v>17274.312000000002</v>
      </c>
    </row>
  </sheetData>
  <mergeCells count="13">
    <mergeCell ref="D16:K16"/>
    <mergeCell ref="D5:M6"/>
    <mergeCell ref="D8:D9"/>
    <mergeCell ref="E8:E9"/>
    <mergeCell ref="F8:H8"/>
    <mergeCell ref="I8:I9"/>
    <mergeCell ref="J8:L8"/>
    <mergeCell ref="M8:M9"/>
    <mergeCell ref="F10:G10"/>
    <mergeCell ref="D12:E12"/>
    <mergeCell ref="F12:G12"/>
    <mergeCell ref="D14:K14"/>
    <mergeCell ref="D15:K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centralizator</vt:lpstr>
      <vt:lpstr>stalpi</vt:lpstr>
      <vt:lpstr>grinzi principale</vt:lpstr>
      <vt:lpstr>grinzi secundare</vt:lpstr>
      <vt:lpstr>grinzi cuplare</vt:lpstr>
      <vt:lpstr>grinzi acoperis</vt:lpstr>
      <vt:lpstr>pane acoperis</vt:lpstr>
      <vt:lpstr>contravanturi</vt:lpstr>
      <vt:lpstr>inchideri</vt:lpstr>
      <vt:lpstr>scara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SHOGUN</dc:creator>
  <cp:lastModifiedBy>Ambo</cp:lastModifiedBy>
  <dcterms:created xsi:type="dcterms:W3CDTF">2014-07-23T09:19:25Z</dcterms:created>
  <dcterms:modified xsi:type="dcterms:W3CDTF">2017-07-25T09:47:33Z</dcterms:modified>
</cp:coreProperties>
</file>